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ensProjects\ER Guidance Revisions\"/>
    </mc:Choice>
  </mc:AlternateContent>
  <bookViews>
    <workbookView xWindow="0" yWindow="0" windowWidth="20160" windowHeight="9612" tabRatio="729" activeTab="2"/>
  </bookViews>
  <sheets>
    <sheet name="Input" sheetId="11" r:id="rId1"/>
    <sheet name="2.4 Cur. Population - Method 1" sheetId="9" r:id="rId2"/>
    <sheet name="2.4 Cur. Population - Method 2" sheetId="1" r:id="rId3"/>
    <sheet name="2.5 Current Flow" sheetId="16" r:id="rId4"/>
    <sheet name="3.1 Future Population" sheetId="17" r:id="rId5"/>
    <sheet name="Flow" sheetId="14" state="hidden" r:id="rId6"/>
    <sheet name="3.2 Future Flow" sheetId="18" r:id="rId7"/>
    <sheet name="3.3 Downstream Analysis" sheetId="19" r:id="rId8"/>
  </sheets>
  <definedNames>
    <definedName name="_xlnm.Print_Area" localSheetId="7">'3.3 Downstream Analysis'!$B$1:$H$10</definedName>
  </definedNames>
  <calcPr calcId="152511"/>
</workbook>
</file>

<file path=xl/calcChain.xml><?xml version="1.0" encoding="utf-8"?>
<calcChain xmlns="http://schemas.openxmlformats.org/spreadsheetml/2006/main">
  <c r="G5" i="19" l="1"/>
  <c r="C14" i="19" s="1"/>
  <c r="E9" i="18"/>
  <c r="C19" i="16"/>
  <c r="B14" i="16"/>
  <c r="B13" i="1" l="1"/>
  <c r="A3" i="19" l="1"/>
  <c r="A2" i="19"/>
  <c r="A3" i="18"/>
  <c r="A2" i="18"/>
  <c r="D6" i="17"/>
  <c r="D8" i="17" s="1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" i="17"/>
  <c r="A2" i="17"/>
  <c r="C14" i="16"/>
  <c r="A3" i="16"/>
  <c r="A2" i="16"/>
  <c r="B11" i="1"/>
  <c r="A3" i="1"/>
  <c r="A2" i="1"/>
  <c r="A3" i="9"/>
  <c r="A2" i="9"/>
  <c r="C8" i="9"/>
  <c r="C9" i="9"/>
  <c r="C10" i="9"/>
  <c r="C11" i="9"/>
  <c r="B12" i="9"/>
  <c r="B14" i="9" s="1"/>
  <c r="B16" i="9" s="1"/>
  <c r="C27" i="16" s="1"/>
  <c r="C28" i="16" s="1"/>
  <c r="C30" i="16" l="1"/>
  <c r="C12" i="9"/>
  <c r="B17" i="9" s="1"/>
  <c r="D26" i="17"/>
  <c r="D18" i="17"/>
  <c r="D29" i="17"/>
  <c r="D21" i="17"/>
  <c r="D28" i="17"/>
  <c r="D20" i="17"/>
  <c r="D11" i="17"/>
  <c r="D19" i="17"/>
  <c r="D16" i="17"/>
  <c r="D15" i="17"/>
  <c r="D30" i="17"/>
  <c r="D22" i="17"/>
  <c r="D14" i="17"/>
  <c r="D25" i="17"/>
  <c r="D17" i="17"/>
  <c r="D24" i="17"/>
  <c r="D12" i="17"/>
  <c r="D23" i="17"/>
  <c r="D13" i="17"/>
  <c r="D27" i="17"/>
  <c r="D7" i="17"/>
  <c r="H8" i="17" s="1"/>
  <c r="H13" i="17" l="1"/>
  <c r="H23" i="17"/>
  <c r="H12" i="17"/>
  <c r="H14" i="17"/>
  <c r="H16" i="17"/>
  <c r="H18" i="17"/>
  <c r="H20" i="17"/>
  <c r="H22" i="17"/>
  <c r="H24" i="17"/>
  <c r="H26" i="17"/>
  <c r="H28" i="17"/>
  <c r="H30" i="17"/>
  <c r="H15" i="17"/>
  <c r="H17" i="17"/>
  <c r="H19" i="17"/>
  <c r="H21" i="17"/>
  <c r="H25" i="17"/>
  <c r="H27" i="17"/>
  <c r="H29" i="17"/>
  <c r="H11" i="17"/>
  <c r="E17" i="17"/>
  <c r="E25" i="17"/>
  <c r="E12" i="17"/>
  <c r="E20" i="17"/>
  <c r="E28" i="17"/>
  <c r="E23" i="17"/>
  <c r="E11" i="17"/>
  <c r="E18" i="17"/>
  <c r="E30" i="17"/>
  <c r="E22" i="17"/>
  <c r="E13" i="17"/>
  <c r="E21" i="17"/>
  <c r="E29" i="17"/>
  <c r="E16" i="17"/>
  <c r="E24" i="17"/>
  <c r="E15" i="17"/>
  <c r="E27" i="17"/>
  <c r="E14" i="17"/>
  <c r="E26" i="17"/>
  <c r="E19" i="17"/>
  <c r="E13" i="18" l="1"/>
  <c r="E14" i="18" s="1"/>
  <c r="B10" i="19" s="1"/>
  <c r="E12" i="19" s="1"/>
  <c r="C12" i="19" l="1"/>
  <c r="G12" i="19"/>
  <c r="F12" i="19"/>
  <c r="G14" i="19"/>
  <c r="D12" i="19"/>
</calcChain>
</file>

<file path=xl/sharedStrings.xml><?xml version="1.0" encoding="utf-8"?>
<sst xmlns="http://schemas.openxmlformats.org/spreadsheetml/2006/main" count="127" uniqueCount="114">
  <si>
    <t>Project Name:</t>
  </si>
  <si>
    <t>Year</t>
  </si>
  <si>
    <t>(gpd)</t>
  </si>
  <si>
    <t>Bedrooms</t>
  </si>
  <si>
    <t>Dwelling Units</t>
  </si>
  <si>
    <t>Total Dwelling Units:</t>
  </si>
  <si>
    <t>Total Bedrooms/Dwelling Unit:</t>
  </si>
  <si>
    <t>Persons per Dwelling Unit:</t>
  </si>
  <si>
    <t>Dwelling Units in Service Area:</t>
  </si>
  <si>
    <t>Enter information into the gray areas.</t>
  </si>
  <si>
    <t>LGU Name:</t>
  </si>
  <si>
    <t>U.S. Census Place or County:</t>
  </si>
  <si>
    <t>Metered</t>
  </si>
  <si>
    <t>Appendix Reference for U.S. Census Information:</t>
  </si>
  <si>
    <t>Complete the areas shown in gray. Links are toU.S. Census websites for use with the table.</t>
  </si>
  <si>
    <r>
      <rPr>
        <vertAlign val="superscript"/>
        <sz val="10"/>
        <color indexed="8"/>
        <rFont val="Times New Roman"/>
        <family val="1"/>
      </rPr>
      <t>a</t>
    </r>
    <r>
      <rPr>
        <sz val="10"/>
        <color indexed="8"/>
        <rFont val="Times New Roman"/>
        <family val="1"/>
      </rPr>
      <t>Zero- or one-bedroom dwellings should be included within the 2 bedroom category.</t>
    </r>
  </si>
  <si>
    <t>Persons per Square Mile in LGU:</t>
  </si>
  <si>
    <t>Current Flow Determination Methodology:</t>
  </si>
  <si>
    <t>Pump Runtime</t>
  </si>
  <si>
    <t>Method 1 - Limited Service Area</t>
  </si>
  <si>
    <t>Method 2 - Large Service Area</t>
  </si>
  <si>
    <t>Metered Flow</t>
  </si>
  <si>
    <t>Current Average Daily Flow via Meter</t>
  </si>
  <si>
    <t>Pump Runtime (hrs/day):</t>
  </si>
  <si>
    <t>Peaking Factor:</t>
  </si>
  <si>
    <t>Percentage of Flow to WWTP from Sewershed</t>
  </si>
  <si>
    <t>WWTP Only</t>
  </si>
  <si>
    <t>WWTP &amp; Water</t>
  </si>
  <si>
    <t>Current Flow Appendix Reference:</t>
  </si>
  <si>
    <t>Current Average Daily Flow at WWTP</t>
  </si>
  <si>
    <t>Complete the cells in gray.  Some cells have pulldown menus.  Please use if present.</t>
  </si>
  <si>
    <t xml:space="preserve">Complete the areas shown in gray.  Links are to U.S. Census Bureau websites for use with this table.  </t>
  </si>
  <si>
    <t>Complete the cells in gray.  Note that some cells may contain pulldown menu.  If so, please use pulldown menus to select data.</t>
  </si>
  <si>
    <t>Current Population Methodology:</t>
  </si>
  <si>
    <t>Current LGU Population:</t>
  </si>
  <si>
    <t>County Name:</t>
  </si>
  <si>
    <t>Percentage of LGU Population in County:</t>
  </si>
  <si>
    <t>Percentage of Service Area in LGU:</t>
  </si>
  <si>
    <t>County Population</t>
  </si>
  <si>
    <t>LGU Population</t>
  </si>
  <si>
    <t>State Data Center</t>
  </si>
  <si>
    <t>Alternate Data Source:</t>
  </si>
  <si>
    <t>Appendix Reference:</t>
  </si>
  <si>
    <t>Current Flow Estimation Method:</t>
  </si>
  <si>
    <t>If using an alternative source of data, provide a justification for use of this data below and provide supporting information in an appendix of the ER/EID.</t>
  </si>
  <si>
    <t>Yes</t>
  </si>
  <si>
    <t>No</t>
  </si>
  <si>
    <t>Enter information into the gray cells.  Where appropriate, use pulldown menus to select information.</t>
  </si>
  <si>
    <t>SDC</t>
  </si>
  <si>
    <t>Other</t>
  </si>
  <si>
    <t>% of LGU in WWTP Service Area:</t>
  </si>
  <si>
    <r>
      <t>WWTP Service Area (miles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):</t>
    </r>
  </si>
  <si>
    <t>SDC Data Appendix Reference:</t>
  </si>
  <si>
    <t>Sewershed Service Area Population</t>
  </si>
  <si>
    <t>Current Sewershed Service Area Population:</t>
  </si>
  <si>
    <t>Current Population in Sewershed Service Area:</t>
  </si>
  <si>
    <t>% of WWTP Service Area in Sewershed Service Area:</t>
  </si>
  <si>
    <r>
      <t>Bedrooms/Dwelling Unit</t>
    </r>
    <r>
      <rPr>
        <vertAlign val="superscript"/>
        <sz val="12"/>
        <rFont val="Times New Roman"/>
        <family val="1"/>
      </rPr>
      <t>a</t>
    </r>
  </si>
  <si>
    <t>Table 2.4.  Current Population Analysis Method 1 - Limited Service Area</t>
  </si>
  <si>
    <r>
      <t>LGU Land Area (miles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):</t>
    </r>
  </si>
  <si>
    <t>Table 2.4.  Current Population Analysis Method 2 - Large Service Area</t>
  </si>
  <si>
    <t>Current and Obligated Wastewater Treatment Plant Flow</t>
  </si>
  <si>
    <t>Estimated Obligated Average Daily Flow (gpd):</t>
  </si>
  <si>
    <t>Average Daily Flow for Most Recent Year (gpd):</t>
  </si>
  <si>
    <t>Current Collection System Flow</t>
  </si>
  <si>
    <t>Table 2.5.  Current Flow Analysis</t>
  </si>
  <si>
    <t>Pump Rate Times (gpm):</t>
  </si>
  <si>
    <t>North Carolina 2T Standards</t>
  </si>
  <si>
    <t>Current Flow (gpd):</t>
  </si>
  <si>
    <t>Average Daily Flow (gpd):</t>
  </si>
  <si>
    <t>Is flow data available:</t>
  </si>
  <si>
    <t>If Yes, Peak Hour Flow Rate (gpd):</t>
  </si>
  <si>
    <t>If Yes, Average Daily Flow (gpd):</t>
  </si>
  <si>
    <t>If No, select Current Population Methodology Used:</t>
  </si>
  <si>
    <t>Current Population:</t>
  </si>
  <si>
    <t>Total Current Population from ACS:</t>
  </si>
  <si>
    <t>Total ACS Population:</t>
  </si>
  <si>
    <t>Peak Flow (gpd):</t>
  </si>
  <si>
    <t>Current Year County Population:</t>
  </si>
  <si>
    <t>Table 3.1.  Future Population Analysis</t>
  </si>
  <si>
    <t>Alternative Flow Projections Used?</t>
  </si>
  <si>
    <r>
      <rPr>
        <vertAlign val="super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>May consist of Industrial or other known on-residential or non-commercial flow.</t>
    </r>
  </si>
  <si>
    <r>
      <t>Other Flow</t>
    </r>
    <r>
      <rPr>
        <vertAlign val="super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>(gpd) (if applicable):</t>
    </r>
  </si>
  <si>
    <t>Year 20 Flow Projection Via Alternative Flow Projection Method:</t>
  </si>
  <si>
    <t>Alternative Population Methodology Used?</t>
  </si>
  <si>
    <t>Year 20 Peak Flow Projection (gpd):</t>
  </si>
  <si>
    <t>Year 20 Average Daily Flow Projection (gpd):</t>
  </si>
  <si>
    <t>Provide a justification for the peaking factor utilized in this calculation.</t>
  </si>
  <si>
    <t>Complete the table by filling in the gray boxes.  Use the pulldown menus when supplied.</t>
  </si>
  <si>
    <t>Table 3.2.  Future Peak Flow Analysis</t>
  </si>
  <si>
    <t>Project Sewershed</t>
  </si>
  <si>
    <t>Year 20 Projected Peak Flow (gpd):</t>
  </si>
  <si>
    <t>Downstream Sewer Capacity (gpd):</t>
  </si>
  <si>
    <t>Projected Peaking Factor for WWTP:</t>
  </si>
  <si>
    <t>Downstream Sewershed A</t>
  </si>
  <si>
    <t>Downstream Sewershed B</t>
  </si>
  <si>
    <t>Downstream Sewershed C</t>
  </si>
  <si>
    <t>Downstream Sewershed D</t>
  </si>
  <si>
    <t>Downstream Sewershed E</t>
  </si>
  <si>
    <t>Table 3.3.  Downstream Analysis</t>
  </si>
  <si>
    <t>Does Downstream Sewer have enough capacity?</t>
  </si>
  <si>
    <t>If the downstream sewer does not have enough capacity, discuss what plans the Applicant has to ensure that capacity will be available in the future.</t>
  </si>
  <si>
    <t>Current Average Daily Flow at WWTP (gpd):</t>
  </si>
  <si>
    <t>WWTP Service Area Current Population:</t>
  </si>
  <si>
    <t>Downstream Sewer Capacity</t>
  </si>
  <si>
    <t>WWTP Capacity</t>
  </si>
  <si>
    <t>WWTP Service Area Year 20 Population:</t>
  </si>
  <si>
    <t>Year 20 WWTP Average Daily Flow (gpd):</t>
  </si>
  <si>
    <r>
      <t>Other Flow</t>
    </r>
    <r>
      <rPr>
        <vertAlign val="super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 xml:space="preserve"> (if applicable):</t>
    </r>
  </si>
  <si>
    <t>Percent Permitted Flow Used:</t>
  </si>
  <si>
    <t>WWTP Permitted Flow (gpd):</t>
  </si>
  <si>
    <t>Provide a brief discussion of how the current and future WWTP service area populations were obtained.</t>
  </si>
  <si>
    <t>Provide a justification of the peaking factor used for the WWTP.</t>
  </si>
  <si>
    <t>If the percentage of permitted flow exceeds 100 percent, discuss any plans that the Applicant has for expanding its WWTP to handle projected flows.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</si>
</sst>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righ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Fill="1"/>
    <xf numFmtId="0" fontId="12" fillId="0" borderId="0" xfId="0" applyFont="1" applyAlignment="1">
      <alignment horizontal="right" wrapText="1"/>
    </xf>
    <xf numFmtId="0" fontId="12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2" fillId="0" borderId="1" xfId="0" applyFont="1" applyBorder="1"/>
    <xf numFmtId="3" fontId="12" fillId="0" borderId="1" xfId="0" applyNumberFormat="1" applyFont="1" applyBorder="1"/>
    <xf numFmtId="2" fontId="12" fillId="0" borderId="1" xfId="0" applyNumberFormat="1" applyFont="1" applyBorder="1"/>
    <xf numFmtId="10" fontId="4" fillId="0" borderId="0" xfId="2" applyNumberFormat="1" applyFont="1"/>
    <xf numFmtId="10" fontId="5" fillId="0" borderId="0" xfId="2" applyNumberFormat="1" applyFont="1"/>
    <xf numFmtId="0" fontId="13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0" fontId="12" fillId="0" borderId="1" xfId="0" applyNumberFormat="1" applyFont="1" applyBorder="1"/>
    <xf numFmtId="10" fontId="12" fillId="0" borderId="1" xfId="2" applyNumberFormat="1" applyFont="1" applyBorder="1"/>
    <xf numFmtId="0" fontId="12" fillId="0" borderId="1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right"/>
    </xf>
    <xf numFmtId="0" fontId="13" fillId="0" borderId="2" xfId="0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/>
    <xf numFmtId="0" fontId="14" fillId="0" borderId="0" xfId="0" applyFont="1" applyBorder="1" applyAlignment="1">
      <alignment wrapText="1"/>
    </xf>
    <xf numFmtId="0" fontId="7" fillId="0" borderId="1" xfId="1" applyFont="1" applyBorder="1" applyAlignment="1" applyProtection="1">
      <alignment horizontal="right"/>
    </xf>
    <xf numFmtId="10" fontId="12" fillId="0" borderId="1" xfId="2" applyNumberFormat="1" applyFont="1" applyFill="1" applyBorder="1" applyAlignment="1"/>
    <xf numFmtId="0" fontId="9" fillId="0" borderId="1" xfId="1" applyFont="1" applyBorder="1" applyAlignment="1" applyProtection="1">
      <alignment horizontal="right" wrapText="1"/>
    </xf>
    <xf numFmtId="3" fontId="13" fillId="0" borderId="1" xfId="0" applyNumberFormat="1" applyFont="1" applyFill="1" applyBorder="1" applyAlignment="1"/>
    <xf numFmtId="0" fontId="13" fillId="0" borderId="2" xfId="0" applyFont="1" applyFill="1" applyBorder="1" applyAlignment="1" applyProtection="1">
      <alignment horizontal="center" wrapText="1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3" fontId="12" fillId="0" borderId="1" xfId="0" applyNumberFormat="1" applyFont="1" applyFill="1" applyBorder="1" applyProtection="1"/>
    <xf numFmtId="10" fontId="12" fillId="0" borderId="0" xfId="0" applyNumberFormat="1" applyFont="1"/>
    <xf numFmtId="10" fontId="12" fillId="0" borderId="10" xfId="0" applyNumberFormat="1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0" xfId="0" applyFont="1" applyBorder="1"/>
    <xf numFmtId="3" fontId="12" fillId="0" borderId="1" xfId="0" applyNumberFormat="1" applyFont="1" applyBorder="1" applyProtection="1"/>
    <xf numFmtId="0" fontId="12" fillId="0" borderId="0" xfId="0" applyFont="1" applyBorder="1"/>
    <xf numFmtId="10" fontId="12" fillId="0" borderId="1" xfId="2" applyNumberFormat="1" applyFont="1" applyFill="1" applyBorder="1" applyProtection="1"/>
    <xf numFmtId="0" fontId="12" fillId="0" borderId="10" xfId="0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0" fontId="13" fillId="0" borderId="0" xfId="0" applyFont="1" applyFill="1" applyBorder="1" applyAlignment="1" applyProtection="1"/>
    <xf numFmtId="0" fontId="14" fillId="0" borderId="0" xfId="0" applyFont="1" applyBorder="1" applyAlignment="1"/>
    <xf numFmtId="0" fontId="12" fillId="2" borderId="1" xfId="0" applyFont="1" applyFill="1" applyBorder="1" applyAlignment="1" applyProtection="1">
      <alignment horizontal="left"/>
      <protection locked="0"/>
    </xf>
    <xf numFmtId="0" fontId="13" fillId="0" borderId="1" xfId="0" applyFont="1" applyBorder="1" applyAlignment="1">
      <alignment horizontal="center" wrapText="1"/>
    </xf>
    <xf numFmtId="3" fontId="12" fillId="4" borderId="1" xfId="0" applyNumberFormat="1" applyFont="1" applyFill="1" applyBorder="1" applyProtection="1">
      <protection locked="0"/>
    </xf>
    <xf numFmtId="0" fontId="12" fillId="4" borderId="10" xfId="0" applyFont="1" applyFill="1" applyBorder="1" applyAlignment="1" applyProtection="1">
      <alignment horizontal="center" wrapText="1"/>
      <protection locked="0"/>
    </xf>
    <xf numFmtId="3" fontId="12" fillId="4" borderId="1" xfId="0" applyNumberFormat="1" applyFont="1" applyFill="1" applyBorder="1" applyAlignment="1" applyProtection="1">
      <protection locked="0"/>
    </xf>
    <xf numFmtId="4" fontId="12" fillId="4" borderId="1" xfId="0" applyNumberFormat="1" applyFont="1" applyFill="1" applyBorder="1" applyAlignment="1" applyProtection="1">
      <protection locked="0"/>
    </xf>
    <xf numFmtId="0" fontId="12" fillId="4" borderId="1" xfId="0" applyFont="1" applyFill="1" applyBorder="1" applyAlignment="1" applyProtection="1">
      <protection locked="0"/>
    </xf>
    <xf numFmtId="10" fontId="12" fillId="4" borderId="1" xfId="2" applyNumberFormat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3" fontId="13" fillId="4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0" fontId="12" fillId="4" borderId="10" xfId="0" applyFont="1" applyFill="1" applyBorder="1" applyProtection="1">
      <protection locked="0"/>
    </xf>
    <xf numFmtId="3" fontId="12" fillId="4" borderId="10" xfId="0" applyNumberFormat="1" applyFont="1" applyFill="1" applyBorder="1" applyProtection="1"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right"/>
    </xf>
    <xf numFmtId="0" fontId="12" fillId="0" borderId="1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right"/>
      <protection locked="0"/>
    </xf>
    <xf numFmtId="0" fontId="13" fillId="0" borderId="1" xfId="0" applyFont="1" applyBorder="1" applyAlignment="1">
      <alignment horizontal="center" wrapText="1"/>
    </xf>
    <xf numFmtId="0" fontId="12" fillId="0" borderId="12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0" fontId="7" fillId="0" borderId="0" xfId="0" applyFont="1" applyAlignment="1">
      <alignment horizontal="center"/>
    </xf>
    <xf numFmtId="0" fontId="12" fillId="0" borderId="11" xfId="0" applyFont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0" fontId="12" fillId="0" borderId="12" xfId="0" applyFont="1" applyFill="1" applyBorder="1" applyAlignment="1" applyProtection="1">
      <alignment horizontal="right"/>
      <protection locked="0"/>
    </xf>
    <xf numFmtId="0" fontId="12" fillId="0" borderId="1" xfId="0" applyFont="1" applyFill="1" applyBorder="1" applyAlignment="1" applyProtection="1">
      <alignment horizontal="center"/>
    </xf>
    <xf numFmtId="3" fontId="12" fillId="0" borderId="1" xfId="0" applyNumberFormat="1" applyFont="1" applyFill="1" applyBorder="1" applyAlignment="1" applyProtection="1">
      <alignment horizontal="center"/>
    </xf>
    <xf numFmtId="2" fontId="12" fillId="0" borderId="1" xfId="0" applyNumberFormat="1" applyFont="1" applyFill="1" applyBorder="1" applyAlignment="1" applyProtection="1">
      <alignment horizontal="center"/>
    </xf>
    <xf numFmtId="3" fontId="12" fillId="4" borderId="1" xfId="0" applyNumberFormat="1" applyFont="1" applyFill="1" applyBorder="1" applyAlignment="1" applyProtection="1">
      <alignment horizontal="center"/>
      <protection locked="0"/>
    </xf>
    <xf numFmtId="3" fontId="13" fillId="0" borderId="1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right"/>
    </xf>
    <xf numFmtId="0" fontId="12" fillId="0" borderId="1" xfId="0" applyFont="1" applyFill="1" applyBorder="1" applyAlignment="1" applyProtection="1">
      <alignment horizontal="right"/>
    </xf>
    <xf numFmtId="0" fontId="13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 wrapText="1"/>
    </xf>
    <xf numFmtId="3" fontId="12" fillId="4" borderId="1" xfId="0" applyNumberFormat="1" applyFont="1" applyFill="1" applyBorder="1" applyAlignment="1" applyProtection="1">
      <alignment horizontal="right"/>
      <protection locked="0"/>
    </xf>
    <xf numFmtId="3" fontId="12" fillId="0" borderId="1" xfId="0" applyNumberFormat="1" applyFont="1" applyFill="1" applyBorder="1" applyAlignment="1" applyProtection="1">
      <alignment horizontal="right"/>
    </xf>
    <xf numFmtId="0" fontId="12" fillId="0" borderId="1" xfId="0" applyFont="1" applyBorder="1" applyAlignment="1"/>
    <xf numFmtId="0" fontId="12" fillId="0" borderId="1" xfId="0" applyFont="1" applyFill="1" applyBorder="1" applyAlignment="1" applyProtection="1"/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2" fillId="4" borderId="1" xfId="0" applyFont="1" applyFill="1" applyBorder="1" applyAlignment="1" applyProtection="1">
      <alignment horizontal="left"/>
      <protection locked="0"/>
    </xf>
    <xf numFmtId="0" fontId="12" fillId="0" borderId="11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3" fillId="0" borderId="5" xfId="0" applyFont="1" applyBorder="1" applyAlignment="1">
      <alignment horizontal="left"/>
    </xf>
    <xf numFmtId="0" fontId="13" fillId="0" borderId="4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4" fillId="0" borderId="11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0" fontId="12" fillId="0" borderId="11" xfId="0" applyFont="1" applyFill="1" applyBorder="1" applyAlignment="1" applyProtection="1">
      <alignment horizontal="right"/>
      <protection locked="0"/>
    </xf>
    <xf numFmtId="0" fontId="12" fillId="0" borderId="10" xfId="0" applyFont="1" applyFill="1" applyBorder="1" applyAlignment="1" applyProtection="1">
      <alignment horizontal="right"/>
      <protection locked="0"/>
    </xf>
    <xf numFmtId="0" fontId="13" fillId="0" borderId="7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 applyProtection="1">
      <alignment horizontal="right"/>
      <protection locked="0"/>
    </xf>
    <xf numFmtId="0" fontId="12" fillId="0" borderId="11" xfId="0" applyFont="1" applyFill="1" applyBorder="1" applyAlignment="1" applyProtection="1">
      <alignment horizontal="center"/>
      <protection locked="0"/>
    </xf>
    <xf numFmtId="0" fontId="12" fillId="0" borderId="12" xfId="0" applyFont="1" applyFill="1" applyBorder="1" applyAlignment="1" applyProtection="1">
      <alignment horizontal="center"/>
      <protection locked="0"/>
    </xf>
    <xf numFmtId="0" fontId="12" fillId="0" borderId="10" xfId="0" applyFont="1" applyFill="1" applyBorder="1" applyAlignment="1" applyProtection="1">
      <alignment horizontal="center"/>
      <protection locked="0"/>
    </xf>
    <xf numFmtId="0" fontId="13" fillId="0" borderId="11" xfId="0" applyFont="1" applyFill="1" applyBorder="1" applyAlignment="1" applyProtection="1">
      <alignment horizontal="center"/>
      <protection locked="0"/>
    </xf>
    <xf numFmtId="0" fontId="13" fillId="0" borderId="12" xfId="0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 wrapText="1"/>
    </xf>
    <xf numFmtId="0" fontId="12" fillId="0" borderId="1" xfId="0" applyFont="1" applyFill="1" applyBorder="1" applyAlignment="1" applyProtection="1">
      <alignment horizontal="right"/>
      <protection locked="0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0" borderId="12" xfId="0" applyFont="1" applyFill="1" applyBorder="1" applyAlignment="1" applyProtection="1">
      <alignment horizontal="right"/>
      <protection locked="0"/>
    </xf>
    <xf numFmtId="0" fontId="14" fillId="0" borderId="1" xfId="0" applyFont="1" applyBorder="1" applyAlignment="1">
      <alignment horizontal="left" wrapText="1"/>
    </xf>
    <xf numFmtId="0" fontId="12" fillId="4" borderId="11" xfId="0" applyFont="1" applyFill="1" applyBorder="1" applyAlignment="1" applyProtection="1">
      <alignment horizontal="left" vertical="top" wrapText="1"/>
      <protection locked="0"/>
    </xf>
    <xf numFmtId="0" fontId="12" fillId="4" borderId="12" xfId="0" applyFont="1" applyFill="1" applyBorder="1" applyAlignment="1" applyProtection="1">
      <alignment horizontal="left" vertical="top" wrapText="1"/>
      <protection locked="0"/>
    </xf>
    <xf numFmtId="0" fontId="12" fillId="4" borderId="10" xfId="0" applyFont="1" applyFill="1" applyBorder="1" applyAlignment="1" applyProtection="1">
      <alignment horizontal="left" vertical="top" wrapText="1"/>
      <protection locked="0"/>
    </xf>
    <xf numFmtId="0" fontId="12" fillId="0" borderId="12" xfId="0" applyFont="1" applyBorder="1" applyAlignment="1">
      <alignment horizontal="right"/>
    </xf>
    <xf numFmtId="0" fontId="12" fillId="3" borderId="11" xfId="0" applyFont="1" applyFill="1" applyBorder="1" applyAlignment="1" applyProtection="1">
      <alignment horizontal="left"/>
      <protection locked="0"/>
    </xf>
    <xf numFmtId="0" fontId="12" fillId="3" borderId="10" xfId="0" applyFont="1" applyFill="1" applyBorder="1" applyAlignment="1" applyProtection="1">
      <alignment horizontal="left"/>
      <protection locked="0"/>
    </xf>
    <xf numFmtId="0" fontId="15" fillId="0" borderId="11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12" fillId="4" borderId="7" xfId="0" applyFont="1" applyFill="1" applyBorder="1" applyAlignment="1" applyProtection="1">
      <alignment horizontal="center" wrapText="1"/>
      <protection locked="0"/>
    </xf>
    <xf numFmtId="0" fontId="12" fillId="4" borderId="3" xfId="0" applyFont="1" applyFill="1" applyBorder="1" applyAlignment="1" applyProtection="1">
      <alignment horizontal="center" wrapText="1"/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left" wrapText="1"/>
      <protection locked="0"/>
    </xf>
    <xf numFmtId="0" fontId="14" fillId="0" borderId="1" xfId="0" applyFont="1" applyBorder="1" applyAlignment="1">
      <alignment horizontal="left"/>
    </xf>
    <xf numFmtId="0" fontId="12" fillId="4" borderId="1" xfId="0" applyFont="1" applyFill="1" applyBorder="1" applyAlignment="1">
      <alignment horizontal="left" wrapText="1"/>
    </xf>
    <xf numFmtId="0" fontId="12" fillId="0" borderId="1" xfId="0" applyFont="1" applyFill="1" applyBorder="1" applyAlignment="1" applyProtection="1">
      <alignment horizontal="right"/>
    </xf>
    <xf numFmtId="0" fontId="12" fillId="4" borderId="1" xfId="0" applyFont="1" applyFill="1" applyBorder="1" applyAlignment="1" applyProtection="1">
      <alignment horizontal="left" vertical="top" wrapText="1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3" sqref="C3:C4"/>
    </sheetView>
  </sheetViews>
  <sheetFormatPr defaultRowHeight="14.4" x14ac:dyDescent="0.3"/>
  <cols>
    <col min="2" max="2" width="24.6640625" customWidth="1"/>
    <col min="3" max="3" width="54.6640625" customWidth="1"/>
  </cols>
  <sheetData>
    <row r="1" spans="1:3" x14ac:dyDescent="0.3">
      <c r="A1" t="s">
        <v>9</v>
      </c>
    </row>
    <row r="3" spans="1:3" x14ac:dyDescent="0.3">
      <c r="B3" s="1" t="s">
        <v>0</v>
      </c>
      <c r="C3" s="56"/>
    </row>
    <row r="4" spans="1:3" x14ac:dyDescent="0.3">
      <c r="B4" s="1" t="s">
        <v>10</v>
      </c>
      <c r="C4" s="56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16" sqref="D16"/>
    </sheetView>
  </sheetViews>
  <sheetFormatPr defaultColWidth="9.109375" defaultRowHeight="15.6" x14ac:dyDescent="0.3"/>
  <cols>
    <col min="1" max="1" width="36.33203125" style="3" customWidth="1"/>
    <col min="2" max="3" width="24.6640625" style="3" customWidth="1"/>
    <col min="4" max="16384" width="9.109375" style="3"/>
  </cols>
  <sheetData>
    <row r="1" spans="1:5" x14ac:dyDescent="0.3">
      <c r="A1" s="89" t="s">
        <v>58</v>
      </c>
      <c r="B1" s="90"/>
      <c r="C1" s="91"/>
    </row>
    <row r="2" spans="1:5" x14ac:dyDescent="0.3">
      <c r="A2" s="92">
        <f>Input!C3</f>
        <v>0</v>
      </c>
      <c r="B2" s="93"/>
      <c r="C2" s="94"/>
    </row>
    <row r="3" spans="1:5" x14ac:dyDescent="0.3">
      <c r="A3" s="92">
        <f>Input!C4</f>
        <v>0</v>
      </c>
      <c r="B3" s="93"/>
      <c r="C3" s="94"/>
    </row>
    <row r="4" spans="1:5" x14ac:dyDescent="0.3">
      <c r="A4" s="95" t="s">
        <v>14</v>
      </c>
      <c r="B4" s="96"/>
      <c r="C4" s="97"/>
    </row>
    <row r="5" spans="1:5" x14ac:dyDescent="0.3">
      <c r="A5" s="18" t="s">
        <v>11</v>
      </c>
      <c r="B5" s="98"/>
      <c r="C5" s="98"/>
      <c r="D5" s="5"/>
      <c r="E5" s="5"/>
    </row>
    <row r="6" spans="1:5" x14ac:dyDescent="0.3">
      <c r="A6" s="99" t="s">
        <v>13</v>
      </c>
      <c r="B6" s="100"/>
      <c r="C6" s="46"/>
      <c r="D6" s="5"/>
      <c r="E6" s="5"/>
    </row>
    <row r="7" spans="1:5" ht="18.600000000000001" x14ac:dyDescent="0.3">
      <c r="A7" s="67" t="s">
        <v>57</v>
      </c>
      <c r="B7" s="8" t="s">
        <v>4</v>
      </c>
      <c r="C7" s="8" t="s">
        <v>3</v>
      </c>
    </row>
    <row r="8" spans="1:5" x14ac:dyDescent="0.3">
      <c r="A8" s="9">
        <v>2</v>
      </c>
      <c r="B8" s="48"/>
      <c r="C8" s="10">
        <f>A8*B8</f>
        <v>0</v>
      </c>
    </row>
    <row r="9" spans="1:5" x14ac:dyDescent="0.3">
      <c r="A9" s="7">
        <v>3</v>
      </c>
      <c r="B9" s="48"/>
      <c r="C9" s="10">
        <f>A9*B9</f>
        <v>0</v>
      </c>
    </row>
    <row r="10" spans="1:5" x14ac:dyDescent="0.3">
      <c r="A10" s="7">
        <v>4</v>
      </c>
      <c r="B10" s="48"/>
      <c r="C10" s="10">
        <f>A10*B10</f>
        <v>0</v>
      </c>
    </row>
    <row r="11" spans="1:5" x14ac:dyDescent="0.3">
      <c r="A11" s="7">
        <v>5</v>
      </c>
      <c r="B11" s="48"/>
      <c r="C11" s="10">
        <f>A11*B11</f>
        <v>0</v>
      </c>
    </row>
    <row r="12" spans="1:5" x14ac:dyDescent="0.3">
      <c r="A12" s="7" t="s">
        <v>5</v>
      </c>
      <c r="B12" s="10">
        <f>SUM(B8:B11)</f>
        <v>0</v>
      </c>
      <c r="C12" s="10">
        <f>SUM(C8:C11)</f>
        <v>0</v>
      </c>
    </row>
    <row r="13" spans="1:5" x14ac:dyDescent="0.3">
      <c r="A13" s="4" t="s">
        <v>75</v>
      </c>
      <c r="B13" s="48"/>
    </row>
    <row r="14" spans="1:5" x14ac:dyDescent="0.3">
      <c r="A14" s="4" t="s">
        <v>7</v>
      </c>
      <c r="B14" s="11" t="e">
        <f>B13/B12</f>
        <v>#DIV/0!</v>
      </c>
    </row>
    <row r="15" spans="1:5" x14ac:dyDescent="0.3">
      <c r="A15" s="4" t="s">
        <v>8</v>
      </c>
      <c r="B15" s="48"/>
    </row>
    <row r="16" spans="1:5" ht="31.2" x14ac:dyDescent="0.3">
      <c r="A16" s="6" t="s">
        <v>55</v>
      </c>
      <c r="B16" s="10" t="e">
        <f>$B$14*$B$15</f>
        <v>#DIV/0!</v>
      </c>
    </row>
    <row r="17" spans="1:3" x14ac:dyDescent="0.3">
      <c r="A17" s="4" t="s">
        <v>6</v>
      </c>
      <c r="B17" s="11" t="e">
        <f>$C$12/$B$12</f>
        <v>#DIV/0!</v>
      </c>
    </row>
    <row r="18" spans="1:3" x14ac:dyDescent="0.3">
      <c r="A18" s="87" t="s">
        <v>15</v>
      </c>
      <c r="B18" s="88"/>
      <c r="C18" s="88"/>
    </row>
    <row r="19" spans="1:3" x14ac:dyDescent="0.3">
      <c r="A19" s="2"/>
      <c r="B19" s="2"/>
      <c r="C19" s="2"/>
    </row>
  </sheetData>
  <mergeCells count="7">
    <mergeCell ref="A18:C18"/>
    <mergeCell ref="A1:C1"/>
    <mergeCell ref="A2:C2"/>
    <mergeCell ref="A3:C3"/>
    <mergeCell ref="A4:C4"/>
    <mergeCell ref="B5:C5"/>
    <mergeCell ref="A6:B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Normal="100" workbookViewId="0">
      <selection activeCell="E22" sqref="E22"/>
    </sheetView>
  </sheetViews>
  <sheetFormatPr defaultColWidth="9.109375" defaultRowHeight="15.6" x14ac:dyDescent="0.3"/>
  <cols>
    <col min="1" max="1" width="50" style="3" customWidth="1"/>
    <col min="2" max="2" width="23.5546875" style="3" customWidth="1"/>
    <col min="3" max="14" width="16.6640625" style="3" customWidth="1"/>
    <col min="15" max="16384" width="9.109375" style="3"/>
  </cols>
  <sheetData>
    <row r="1" spans="1:14" x14ac:dyDescent="0.3">
      <c r="A1" s="102" t="s">
        <v>60</v>
      </c>
      <c r="B1" s="103"/>
      <c r="C1" s="25"/>
      <c r="D1" s="25"/>
      <c r="E1" s="25"/>
      <c r="F1" s="25"/>
      <c r="G1" s="25"/>
      <c r="H1" s="25"/>
      <c r="I1" s="25"/>
      <c r="J1" s="25"/>
    </row>
    <row r="2" spans="1:14" x14ac:dyDescent="0.3">
      <c r="A2" s="104">
        <f>Input!C3</f>
        <v>0</v>
      </c>
      <c r="B2" s="105"/>
      <c r="C2" s="25"/>
      <c r="D2" s="25"/>
      <c r="E2" s="25"/>
      <c r="F2" s="25"/>
      <c r="G2" s="25"/>
      <c r="H2" s="25"/>
      <c r="I2" s="25"/>
      <c r="J2" s="25"/>
    </row>
    <row r="3" spans="1:14" x14ac:dyDescent="0.3">
      <c r="A3" s="106">
        <f>Input!C4</f>
        <v>0</v>
      </c>
      <c r="B3" s="107"/>
      <c r="C3" s="25"/>
      <c r="D3" s="25"/>
      <c r="E3" s="25"/>
      <c r="F3" s="25"/>
      <c r="G3" s="25"/>
      <c r="H3" s="25"/>
      <c r="I3" s="25"/>
      <c r="J3" s="25"/>
    </row>
    <row r="4" spans="1:14" ht="33" customHeight="1" x14ac:dyDescent="0.3">
      <c r="A4" s="108" t="s">
        <v>31</v>
      </c>
      <c r="B4" s="109"/>
      <c r="C4" s="26"/>
      <c r="D4" s="25"/>
      <c r="E4" s="25"/>
      <c r="F4" s="25"/>
      <c r="G4" s="25"/>
      <c r="H4" s="25"/>
      <c r="I4" s="25"/>
      <c r="J4" s="25"/>
    </row>
    <row r="5" spans="1:14" x14ac:dyDescent="0.3">
      <c r="A5" s="20" t="s">
        <v>11</v>
      </c>
      <c r="B5" s="49"/>
      <c r="C5" s="26"/>
      <c r="D5" s="25"/>
      <c r="E5" s="25"/>
      <c r="F5" s="25"/>
      <c r="G5" s="25"/>
      <c r="H5" s="25"/>
      <c r="I5" s="25"/>
      <c r="J5" s="25"/>
    </row>
    <row r="6" spans="1:14" x14ac:dyDescent="0.3">
      <c r="A6" s="20" t="s">
        <v>13</v>
      </c>
      <c r="B6" s="49"/>
      <c r="C6" s="26"/>
      <c r="D6" s="25"/>
      <c r="E6" s="25"/>
      <c r="F6" s="25"/>
      <c r="G6" s="25"/>
      <c r="H6" s="25"/>
      <c r="I6" s="25"/>
      <c r="J6" s="25"/>
    </row>
    <row r="7" spans="1:14" x14ac:dyDescent="0.3">
      <c r="A7" s="66" t="s">
        <v>76</v>
      </c>
      <c r="B7" s="50"/>
      <c r="C7" s="25"/>
      <c r="D7" s="25"/>
      <c r="E7" s="25"/>
      <c r="F7" s="25"/>
      <c r="G7" s="25"/>
      <c r="H7" s="25"/>
      <c r="I7" s="25"/>
      <c r="J7" s="25"/>
      <c r="K7" s="12"/>
      <c r="L7" s="12"/>
      <c r="M7" s="12"/>
      <c r="N7" s="12"/>
    </row>
    <row r="8" spans="1:14" x14ac:dyDescent="0.3">
      <c r="A8" s="66" t="s">
        <v>16</v>
      </c>
      <c r="B8" s="51"/>
      <c r="C8" s="25"/>
      <c r="D8" s="25"/>
      <c r="E8" s="25"/>
      <c r="F8" s="25"/>
      <c r="G8" s="25"/>
      <c r="H8" s="25"/>
      <c r="I8" s="25"/>
      <c r="J8" s="25"/>
      <c r="K8" s="12"/>
      <c r="L8" s="12"/>
      <c r="M8" s="12"/>
      <c r="N8" s="12"/>
    </row>
    <row r="9" spans="1:14" ht="16.2" x14ac:dyDescent="0.3">
      <c r="A9" s="66" t="s">
        <v>59</v>
      </c>
      <c r="B9" s="51"/>
      <c r="C9" s="25"/>
      <c r="D9" s="25"/>
      <c r="E9" s="25"/>
      <c r="F9" s="25"/>
      <c r="G9" s="25"/>
      <c r="H9" s="25"/>
      <c r="I9" s="25"/>
      <c r="J9" s="25"/>
      <c r="K9" s="12"/>
      <c r="L9" s="12"/>
      <c r="M9" s="12"/>
      <c r="N9" s="12"/>
    </row>
    <row r="10" spans="1:14" ht="18.600000000000001" x14ac:dyDescent="0.3">
      <c r="A10" s="27" t="s">
        <v>51</v>
      </c>
      <c r="B10" s="52"/>
      <c r="C10" s="25"/>
      <c r="D10" s="25"/>
      <c r="E10" s="25"/>
      <c r="F10" s="25"/>
      <c r="G10" s="25"/>
      <c r="H10" s="25"/>
      <c r="I10" s="25"/>
      <c r="J10" s="25"/>
      <c r="K10" s="12"/>
      <c r="L10" s="12"/>
      <c r="M10" s="12"/>
      <c r="N10" s="12"/>
    </row>
    <row r="11" spans="1:14" x14ac:dyDescent="0.3">
      <c r="A11" s="27" t="s">
        <v>50</v>
      </c>
      <c r="B11" s="28" t="e">
        <f>$B10/$B9</f>
        <v>#DIV/0!</v>
      </c>
      <c r="C11" s="25"/>
      <c r="D11" s="25"/>
      <c r="E11" s="25"/>
      <c r="F11" s="25"/>
      <c r="G11" s="25"/>
      <c r="H11" s="25"/>
      <c r="I11" s="25"/>
      <c r="J11" s="25"/>
      <c r="K11" s="12"/>
      <c r="L11" s="12"/>
      <c r="M11" s="12"/>
      <c r="N11" s="12"/>
    </row>
    <row r="12" spans="1:14" x14ac:dyDescent="0.3">
      <c r="A12" s="27" t="s">
        <v>56</v>
      </c>
      <c r="B12" s="53"/>
      <c r="C12" s="25"/>
      <c r="D12" s="25"/>
      <c r="E12" s="25"/>
      <c r="F12" s="25"/>
      <c r="G12" s="25"/>
      <c r="H12" s="25"/>
      <c r="I12" s="25"/>
      <c r="J12" s="25"/>
      <c r="K12" s="12"/>
      <c r="L12" s="12"/>
      <c r="M12" s="12"/>
      <c r="N12" s="12"/>
    </row>
    <row r="13" spans="1:14" x14ac:dyDescent="0.3">
      <c r="A13" s="29" t="s">
        <v>55</v>
      </c>
      <c r="B13" s="30">
        <f>$B$10*$B$8*$B$12</f>
        <v>0</v>
      </c>
      <c r="C13" s="25"/>
      <c r="D13" s="25"/>
      <c r="E13" s="25"/>
      <c r="F13" s="25"/>
      <c r="G13" s="25"/>
      <c r="H13" s="25"/>
      <c r="I13" s="25"/>
      <c r="J13" s="25"/>
      <c r="K13" s="12"/>
      <c r="L13" s="12"/>
      <c r="M13" s="12"/>
      <c r="N13" s="12"/>
    </row>
    <row r="14" spans="1:14" x14ac:dyDescent="0.3">
      <c r="A14" s="101"/>
      <c r="B14" s="101"/>
      <c r="C14" s="25"/>
      <c r="D14" s="25"/>
      <c r="E14" s="25"/>
      <c r="F14" s="25"/>
      <c r="G14" s="25"/>
      <c r="H14" s="25"/>
      <c r="I14" s="25"/>
      <c r="J14" s="25"/>
      <c r="K14" s="12"/>
      <c r="L14" s="12"/>
      <c r="M14" s="12"/>
      <c r="N14" s="12"/>
    </row>
    <row r="15" spans="1:14" x14ac:dyDescent="0.3">
      <c r="A15" s="66"/>
      <c r="B15" s="25"/>
      <c r="C15" s="25"/>
      <c r="D15" s="25"/>
      <c r="E15" s="25"/>
      <c r="F15" s="25"/>
      <c r="G15" s="25"/>
      <c r="H15" s="25"/>
      <c r="I15" s="25"/>
      <c r="J15" s="25"/>
      <c r="K15" s="12"/>
      <c r="L15" s="12"/>
      <c r="M15" s="12"/>
      <c r="N15" s="12"/>
    </row>
    <row r="16" spans="1:14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12"/>
      <c r="L16" s="12"/>
      <c r="M16" s="12"/>
      <c r="N16" s="12"/>
    </row>
    <row r="17" spans="1:14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12"/>
      <c r="L17" s="12"/>
      <c r="M17" s="12"/>
      <c r="N17" s="12"/>
    </row>
    <row r="18" spans="1:14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12"/>
      <c r="L18" s="12"/>
      <c r="M18" s="12"/>
      <c r="N18" s="12"/>
    </row>
    <row r="19" spans="1:14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12"/>
      <c r="L19" s="12"/>
      <c r="M19" s="12"/>
      <c r="N19" s="12"/>
    </row>
    <row r="20" spans="1:14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13"/>
      <c r="L20" s="13"/>
      <c r="M20" s="13"/>
      <c r="N20" s="13"/>
    </row>
  </sheetData>
  <mergeCells count="5">
    <mergeCell ref="A14:B14"/>
    <mergeCell ref="A1:B1"/>
    <mergeCell ref="A2:B2"/>
    <mergeCell ref="A3:B3"/>
    <mergeCell ref="A4:B4"/>
  </mergeCells>
  <phoneticPr fontId="2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opLeftCell="A7" workbookViewId="0">
      <selection activeCell="G14" sqref="G14"/>
    </sheetView>
  </sheetViews>
  <sheetFormatPr defaultColWidth="9.109375" defaultRowHeight="15.6" x14ac:dyDescent="0.3"/>
  <cols>
    <col min="1" max="1" width="39.109375" style="3" customWidth="1"/>
    <col min="2" max="2" width="30" style="3" customWidth="1"/>
    <col min="3" max="3" width="33.44140625" style="3" customWidth="1"/>
    <col min="4" max="16384" width="9.109375" style="3"/>
  </cols>
  <sheetData>
    <row r="1" spans="1:3" x14ac:dyDescent="0.3">
      <c r="A1" s="89" t="s">
        <v>65</v>
      </c>
      <c r="B1" s="90"/>
      <c r="C1" s="91"/>
    </row>
    <row r="2" spans="1:3" x14ac:dyDescent="0.3">
      <c r="A2" s="92">
        <f>Input!C3</f>
        <v>0</v>
      </c>
      <c r="B2" s="93"/>
      <c r="C2" s="94"/>
    </row>
    <row r="3" spans="1:3" x14ac:dyDescent="0.3">
      <c r="A3" s="112">
        <f>Input!C4</f>
        <v>0</v>
      </c>
      <c r="B3" s="113"/>
      <c r="C3" s="114"/>
    </row>
    <row r="4" spans="1:3" x14ac:dyDescent="0.3">
      <c r="A4" s="95" t="s">
        <v>30</v>
      </c>
      <c r="B4" s="96"/>
      <c r="C4" s="97"/>
    </row>
    <row r="5" spans="1:3" x14ac:dyDescent="0.3">
      <c r="A5" s="127" t="s">
        <v>61</v>
      </c>
      <c r="B5" s="128"/>
      <c r="C5" s="129"/>
    </row>
    <row r="6" spans="1:3" x14ac:dyDescent="0.3">
      <c r="A6" s="68"/>
      <c r="B6" s="64" t="s">
        <v>63</v>
      </c>
      <c r="C6" s="74"/>
    </row>
    <row r="7" spans="1:3" x14ac:dyDescent="0.3">
      <c r="A7" s="68"/>
      <c r="B7" s="64" t="s">
        <v>62</v>
      </c>
      <c r="C7" s="74"/>
    </row>
    <row r="8" spans="1:3" x14ac:dyDescent="0.3">
      <c r="A8" s="130" t="s">
        <v>64</v>
      </c>
      <c r="B8" s="131"/>
      <c r="C8" s="132"/>
    </row>
    <row r="9" spans="1:3" x14ac:dyDescent="0.3">
      <c r="A9" s="115" t="s">
        <v>17</v>
      </c>
      <c r="B9" s="115"/>
      <c r="C9" s="54"/>
    </row>
    <row r="10" spans="1:3" x14ac:dyDescent="0.3">
      <c r="A10" s="115" t="s">
        <v>28</v>
      </c>
      <c r="B10" s="115"/>
      <c r="C10" s="54"/>
    </row>
    <row r="11" spans="1:3" x14ac:dyDescent="0.3">
      <c r="A11" s="117" t="s">
        <v>21</v>
      </c>
      <c r="B11" s="117"/>
      <c r="C11" s="117"/>
    </row>
    <row r="12" spans="1:3" ht="31.2" x14ac:dyDescent="0.3">
      <c r="A12" s="22" t="s">
        <v>22</v>
      </c>
      <c r="B12" s="31" t="s">
        <v>29</v>
      </c>
      <c r="C12" s="125" t="s">
        <v>25</v>
      </c>
    </row>
    <row r="13" spans="1:3" x14ac:dyDescent="0.3">
      <c r="A13" s="23" t="s">
        <v>2</v>
      </c>
      <c r="B13" s="32" t="s">
        <v>2</v>
      </c>
      <c r="C13" s="125"/>
    </row>
    <row r="14" spans="1:3" x14ac:dyDescent="0.3">
      <c r="A14" s="55"/>
      <c r="B14" s="33">
        <f>C6</f>
        <v>0</v>
      </c>
      <c r="C14" s="17" t="str">
        <f>IF($C$9="Metered", ($A$14/$B$14), "")</f>
        <v/>
      </c>
    </row>
    <row r="15" spans="1:3" x14ac:dyDescent="0.3">
      <c r="A15" s="119"/>
      <c r="B15" s="120"/>
      <c r="C15" s="121"/>
    </row>
    <row r="16" spans="1:3" x14ac:dyDescent="0.3">
      <c r="A16" s="116" t="s">
        <v>18</v>
      </c>
      <c r="B16" s="116"/>
      <c r="C16" s="116"/>
    </row>
    <row r="17" spans="1:3" x14ac:dyDescent="0.3">
      <c r="A17" s="126" t="s">
        <v>66</v>
      </c>
      <c r="B17" s="126"/>
      <c r="C17" s="48"/>
    </row>
    <row r="18" spans="1:3" ht="15.75" customHeight="1" x14ac:dyDescent="0.3">
      <c r="A18" s="126" t="s">
        <v>23</v>
      </c>
      <c r="B18" s="126"/>
      <c r="C18" s="48"/>
    </row>
    <row r="19" spans="1:3" x14ac:dyDescent="0.3">
      <c r="A19" s="118" t="s">
        <v>68</v>
      </c>
      <c r="B19" s="118"/>
      <c r="C19" s="10" t="str">
        <f>IF($C$9="Pump Runtime", ($C$17*60*$C$18), "")</f>
        <v/>
      </c>
    </row>
    <row r="20" spans="1:3" x14ac:dyDescent="0.3">
      <c r="A20" s="122"/>
      <c r="B20" s="123"/>
      <c r="C20" s="124"/>
    </row>
    <row r="21" spans="1:3" x14ac:dyDescent="0.3">
      <c r="A21" s="122" t="s">
        <v>67</v>
      </c>
      <c r="B21" s="123"/>
      <c r="C21" s="124"/>
    </row>
    <row r="22" spans="1:3" x14ac:dyDescent="0.3">
      <c r="A22" s="110" t="s">
        <v>70</v>
      </c>
      <c r="B22" s="133"/>
      <c r="C22" s="59"/>
    </row>
    <row r="23" spans="1:3" x14ac:dyDescent="0.3">
      <c r="A23" s="61"/>
    </row>
    <row r="24" spans="1:3" x14ac:dyDescent="0.3">
      <c r="A24" s="110" t="s">
        <v>71</v>
      </c>
      <c r="B24" s="111"/>
      <c r="C24" s="48"/>
    </row>
    <row r="25" spans="1:3" x14ac:dyDescent="0.3">
      <c r="A25" s="110" t="s">
        <v>72</v>
      </c>
      <c r="B25" s="111"/>
      <c r="C25" s="48"/>
    </row>
    <row r="26" spans="1:3" x14ac:dyDescent="0.3">
      <c r="A26" s="110" t="s">
        <v>73</v>
      </c>
      <c r="B26" s="111"/>
      <c r="C26" s="59"/>
    </row>
    <row r="27" spans="1:3" x14ac:dyDescent="0.3">
      <c r="A27" s="110" t="s">
        <v>74</v>
      </c>
      <c r="B27" s="111"/>
      <c r="C27" s="72" t="str">
        <f>IF(C22="No", (IF(C26="Method 1 - Limited Service Area", '2.4 Cur. Population - Method 1'!B16, (IF(C26="Method 2 - Large Service Area", '2.4 Cur. Population - Method 2'!B13, "")))), "")</f>
        <v/>
      </c>
    </row>
    <row r="28" spans="1:3" x14ac:dyDescent="0.3">
      <c r="A28" s="110" t="s">
        <v>24</v>
      </c>
      <c r="B28" s="111"/>
      <c r="C28" s="73" t="e">
        <f>IF(C22="Yes", C24/C25, MAX(((  (18+(SQRT(C27/1000)))  )/(  (4+(SQRT(C27/1000)))   )), 2.5)  )</f>
        <v>#VALUE!</v>
      </c>
    </row>
    <row r="29" spans="1:3" x14ac:dyDescent="0.3">
      <c r="A29" s="62"/>
      <c r="B29" s="70" t="s">
        <v>69</v>
      </c>
      <c r="C29" s="74"/>
    </row>
    <row r="30" spans="1:3" x14ac:dyDescent="0.3">
      <c r="A30" s="62"/>
      <c r="B30" s="70" t="s">
        <v>77</v>
      </c>
      <c r="C30" s="75" t="e">
        <f>C28*C29</f>
        <v>#VALUE!</v>
      </c>
    </row>
    <row r="31" spans="1:3" x14ac:dyDescent="0.3">
      <c r="A31" s="2"/>
    </row>
  </sheetData>
  <mergeCells count="23">
    <mergeCell ref="A25:B25"/>
    <mergeCell ref="A26:B26"/>
    <mergeCell ref="A5:C5"/>
    <mergeCell ref="A8:C8"/>
    <mergeCell ref="A20:C20"/>
    <mergeCell ref="A24:B24"/>
    <mergeCell ref="A22:B22"/>
    <mergeCell ref="A27:B27"/>
    <mergeCell ref="A28:B28"/>
    <mergeCell ref="A1:C1"/>
    <mergeCell ref="A2:C2"/>
    <mergeCell ref="A3:C3"/>
    <mergeCell ref="A9:B9"/>
    <mergeCell ref="A10:B10"/>
    <mergeCell ref="A4:C4"/>
    <mergeCell ref="A16:C16"/>
    <mergeCell ref="A11:C11"/>
    <mergeCell ref="A19:B19"/>
    <mergeCell ref="A15:C15"/>
    <mergeCell ref="A21:C21"/>
    <mergeCell ref="C12:C13"/>
    <mergeCell ref="A17:B17"/>
    <mergeCell ref="A18:B18"/>
  </mergeCells>
  <printOptions headings="1" gridLines="1"/>
  <pageMargins left="0.7" right="0.7" top="0.75" bottom="0.75" header="0.3" footer="0.3"/>
  <pageSetup scale="78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Flow!F1:F3</xm:f>
          </x14:formula1>
          <xm:sqref>C26</xm:sqref>
        </x14:dataValidation>
        <x14:dataValidation type="list" allowBlank="1" showInputMessage="1" showErrorMessage="1">
          <x14:formula1>
            <xm:f>Flow!A1:A4</xm:f>
          </x14:formula1>
          <xm:sqref>C9</xm:sqref>
        </x14:dataValidation>
        <x14:dataValidation type="list" allowBlank="1" showInputMessage="1" showErrorMessage="1">
          <x14:formula1>
            <xm:f>Flow!C5:C9</xm:f>
          </x14:formula1>
          <xm:sqref>C9</xm:sqref>
        </x14:dataValidation>
        <x14:dataValidation type="list" allowBlank="1" showInputMessage="1" showErrorMessage="1">
          <x14:formula1>
            <xm:f>Flow!J1:J3</xm:f>
          </x14:formula1>
          <xm:sqref>C22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I7" sqref="I7"/>
    </sheetView>
  </sheetViews>
  <sheetFormatPr defaultColWidth="16.6640625" defaultRowHeight="15.6" x14ac:dyDescent="0.3"/>
  <cols>
    <col min="1" max="1" width="6.44140625" style="3" customWidth="1"/>
    <col min="2" max="3" width="20.6640625" style="3" customWidth="1"/>
    <col min="4" max="4" width="30" style="3" customWidth="1"/>
    <col min="5" max="8" width="20.6640625" style="3" customWidth="1"/>
    <col min="9" max="15" width="10.6640625" style="3" customWidth="1"/>
    <col min="16" max="16384" width="16.6640625" style="3"/>
  </cols>
  <sheetData>
    <row r="1" spans="1:9" x14ac:dyDescent="0.3">
      <c r="A1" s="89" t="s">
        <v>79</v>
      </c>
      <c r="B1" s="90"/>
      <c r="C1" s="90"/>
      <c r="D1" s="90"/>
      <c r="E1" s="90"/>
      <c r="F1" s="90"/>
      <c r="G1" s="90"/>
      <c r="H1" s="91"/>
    </row>
    <row r="2" spans="1:9" x14ac:dyDescent="0.3">
      <c r="A2" s="92">
        <f>Input!C3</f>
        <v>0</v>
      </c>
      <c r="B2" s="93"/>
      <c r="C2" s="93"/>
      <c r="D2" s="93"/>
      <c r="E2" s="93"/>
      <c r="F2" s="93"/>
      <c r="G2" s="93"/>
      <c r="H2" s="94"/>
    </row>
    <row r="3" spans="1:9" x14ac:dyDescent="0.3">
      <c r="A3" s="112">
        <f>Input!C4</f>
        <v>0</v>
      </c>
      <c r="B3" s="113"/>
      <c r="C3" s="113"/>
      <c r="D3" s="113"/>
      <c r="E3" s="113"/>
      <c r="F3" s="113"/>
      <c r="G3" s="113"/>
      <c r="H3" s="114"/>
    </row>
    <row r="4" spans="1:9" x14ac:dyDescent="0.3">
      <c r="A4" s="95" t="s">
        <v>32</v>
      </c>
      <c r="B4" s="96"/>
      <c r="C4" s="96"/>
      <c r="D4" s="96"/>
      <c r="E4" s="96"/>
      <c r="F4" s="96"/>
      <c r="G4" s="96"/>
      <c r="H4" s="97"/>
    </row>
    <row r="5" spans="1:9" x14ac:dyDescent="0.3">
      <c r="A5" s="99" t="s">
        <v>33</v>
      </c>
      <c r="B5" s="138"/>
      <c r="C5" s="138"/>
      <c r="D5" s="54" t="s">
        <v>20</v>
      </c>
      <c r="E5" s="36"/>
      <c r="F5" s="37"/>
      <c r="G5" s="42" t="s">
        <v>52</v>
      </c>
      <c r="H5" s="57"/>
    </row>
    <row r="6" spans="1:9" x14ac:dyDescent="0.3">
      <c r="A6" s="99" t="s">
        <v>34</v>
      </c>
      <c r="B6" s="138"/>
      <c r="C6" s="138"/>
      <c r="D6" s="33">
        <f>IF($D$5="Method 1 - Limited Service Area", '2.4 Cur. Population - Method 1'!B13, (IF($D$5="Method 2 - Large Service Area", '2.4 Cur. Population - Method 2'!B7, "")))</f>
        <v>0</v>
      </c>
      <c r="E6" s="36"/>
      <c r="F6" s="37"/>
      <c r="G6" s="19" t="s">
        <v>35</v>
      </c>
      <c r="H6" s="57"/>
    </row>
    <row r="7" spans="1:9" x14ac:dyDescent="0.3">
      <c r="A7" s="99" t="s">
        <v>54</v>
      </c>
      <c r="B7" s="138"/>
      <c r="C7" s="138"/>
      <c r="D7" s="39">
        <f>IF($D$5="Method 1 - Limited Service Area", '2.4 Cur. Population - Method 1'!B16, (IF($D$5="Method 2 - Large Service Area", '2.4 Cur. Population - Method 2'!B13, "")))</f>
        <v>0</v>
      </c>
      <c r="E7" s="141" t="s">
        <v>78</v>
      </c>
      <c r="F7" s="142"/>
      <c r="G7" s="142"/>
      <c r="H7" s="58"/>
    </row>
    <row r="8" spans="1:9" x14ac:dyDescent="0.3">
      <c r="A8" s="99" t="s">
        <v>36</v>
      </c>
      <c r="B8" s="138"/>
      <c r="C8" s="138"/>
      <c r="D8" s="16" t="e">
        <f>$D$6/$H$7</f>
        <v>#DIV/0!</v>
      </c>
      <c r="E8" s="36"/>
      <c r="G8" s="19" t="s">
        <v>37</v>
      </c>
      <c r="H8" s="35" t="e">
        <f>IF($D$5="Method 1 - Limited Service Area",($D$7/$D$6),(IF($D$5="Method 2 - Large Service Area", ('2.4 Cur. Population - Method 2'!B11*'2.4 Cur. Population - Method 2'!B12), "")))</f>
        <v>#DIV/0!</v>
      </c>
    </row>
    <row r="9" spans="1:9" x14ac:dyDescent="0.3">
      <c r="A9" s="21"/>
      <c r="B9" s="10"/>
      <c r="C9" s="117" t="s">
        <v>40</v>
      </c>
      <c r="D9" s="117"/>
      <c r="E9" s="117"/>
      <c r="F9" s="9" t="s">
        <v>41</v>
      </c>
      <c r="G9" s="139"/>
      <c r="H9" s="140"/>
      <c r="I9" s="34"/>
    </row>
    <row r="10" spans="1:9" ht="31.2" x14ac:dyDescent="0.3">
      <c r="A10" s="9"/>
      <c r="B10" s="24" t="s">
        <v>1</v>
      </c>
      <c r="C10" s="15" t="s">
        <v>38</v>
      </c>
      <c r="D10" s="15" t="s">
        <v>39</v>
      </c>
      <c r="E10" s="43" t="s">
        <v>53</v>
      </c>
      <c r="F10" s="15" t="s">
        <v>38</v>
      </c>
      <c r="G10" s="15" t="s">
        <v>39</v>
      </c>
      <c r="H10" s="47" t="s">
        <v>53</v>
      </c>
      <c r="I10" s="14"/>
    </row>
    <row r="11" spans="1:9" x14ac:dyDescent="0.3">
      <c r="A11" s="9">
        <v>1</v>
      </c>
      <c r="B11" s="59"/>
      <c r="C11" s="48"/>
      <c r="D11" s="10" t="e">
        <f>$D$8*$C11</f>
        <v>#DIV/0!</v>
      </c>
      <c r="E11" s="10" t="e">
        <f t="shared" ref="E11:E30" si="0">$H$8*$D11</f>
        <v>#DIV/0!</v>
      </c>
      <c r="F11" s="48"/>
      <c r="G11" s="48"/>
      <c r="H11" s="33" t="e">
        <f t="shared" ref="H11:H30" si="1">$H$8*$G11</f>
        <v>#DIV/0!</v>
      </c>
    </row>
    <row r="12" spans="1:9" x14ac:dyDescent="0.3">
      <c r="A12" s="9">
        <f>A11+1</f>
        <v>2</v>
      </c>
      <c r="B12" s="59"/>
      <c r="C12" s="48"/>
      <c r="D12" s="10" t="e">
        <f t="shared" ref="D12:D30" si="2">$D$8*$C12</f>
        <v>#DIV/0!</v>
      </c>
      <c r="E12" s="10" t="e">
        <f t="shared" si="0"/>
        <v>#DIV/0!</v>
      </c>
      <c r="F12" s="48"/>
      <c r="G12" s="48"/>
      <c r="H12" s="33" t="e">
        <f t="shared" si="1"/>
        <v>#DIV/0!</v>
      </c>
    </row>
    <row r="13" spans="1:9" x14ac:dyDescent="0.3">
      <c r="A13" s="9">
        <f t="shared" ref="A13:A30" si="3">A12+1</f>
        <v>3</v>
      </c>
      <c r="B13" s="59"/>
      <c r="C13" s="48"/>
      <c r="D13" s="10" t="e">
        <f t="shared" si="2"/>
        <v>#DIV/0!</v>
      </c>
      <c r="E13" s="10" t="e">
        <f t="shared" si="0"/>
        <v>#DIV/0!</v>
      </c>
      <c r="F13" s="48"/>
      <c r="G13" s="48"/>
      <c r="H13" s="33" t="e">
        <f t="shared" si="1"/>
        <v>#DIV/0!</v>
      </c>
    </row>
    <row r="14" spans="1:9" x14ac:dyDescent="0.3">
      <c r="A14" s="9">
        <f t="shared" si="3"/>
        <v>4</v>
      </c>
      <c r="B14" s="59"/>
      <c r="C14" s="48"/>
      <c r="D14" s="10" t="e">
        <f t="shared" si="2"/>
        <v>#DIV/0!</v>
      </c>
      <c r="E14" s="10" t="e">
        <f t="shared" si="0"/>
        <v>#DIV/0!</v>
      </c>
      <c r="F14" s="48"/>
      <c r="G14" s="48"/>
      <c r="H14" s="33" t="e">
        <f t="shared" si="1"/>
        <v>#DIV/0!</v>
      </c>
    </row>
    <row r="15" spans="1:9" x14ac:dyDescent="0.3">
      <c r="A15" s="9">
        <f t="shared" si="3"/>
        <v>5</v>
      </c>
      <c r="B15" s="59"/>
      <c r="C15" s="48"/>
      <c r="D15" s="10" t="e">
        <f t="shared" si="2"/>
        <v>#DIV/0!</v>
      </c>
      <c r="E15" s="10" t="e">
        <f t="shared" si="0"/>
        <v>#DIV/0!</v>
      </c>
      <c r="F15" s="48"/>
      <c r="G15" s="48"/>
      <c r="H15" s="33" t="e">
        <f t="shared" si="1"/>
        <v>#DIV/0!</v>
      </c>
    </row>
    <row r="16" spans="1:9" x14ac:dyDescent="0.3">
      <c r="A16" s="9">
        <f t="shared" si="3"/>
        <v>6</v>
      </c>
      <c r="B16" s="59"/>
      <c r="C16" s="48"/>
      <c r="D16" s="10" t="e">
        <f t="shared" si="2"/>
        <v>#DIV/0!</v>
      </c>
      <c r="E16" s="10" t="e">
        <f t="shared" si="0"/>
        <v>#DIV/0!</v>
      </c>
      <c r="F16" s="48"/>
      <c r="G16" s="48"/>
      <c r="H16" s="33" t="e">
        <f t="shared" si="1"/>
        <v>#DIV/0!</v>
      </c>
    </row>
    <row r="17" spans="1:8" x14ac:dyDescent="0.3">
      <c r="A17" s="9">
        <f t="shared" si="3"/>
        <v>7</v>
      </c>
      <c r="B17" s="59"/>
      <c r="C17" s="48"/>
      <c r="D17" s="10" t="e">
        <f t="shared" si="2"/>
        <v>#DIV/0!</v>
      </c>
      <c r="E17" s="10" t="e">
        <f t="shared" si="0"/>
        <v>#DIV/0!</v>
      </c>
      <c r="F17" s="48"/>
      <c r="G17" s="48"/>
      <c r="H17" s="33" t="e">
        <f t="shared" si="1"/>
        <v>#DIV/0!</v>
      </c>
    </row>
    <row r="18" spans="1:8" x14ac:dyDescent="0.3">
      <c r="A18" s="9">
        <f t="shared" si="3"/>
        <v>8</v>
      </c>
      <c r="B18" s="59"/>
      <c r="C18" s="48"/>
      <c r="D18" s="10" t="e">
        <f t="shared" si="2"/>
        <v>#DIV/0!</v>
      </c>
      <c r="E18" s="10" t="e">
        <f t="shared" si="0"/>
        <v>#DIV/0!</v>
      </c>
      <c r="F18" s="48"/>
      <c r="G18" s="48"/>
      <c r="H18" s="33" t="e">
        <f t="shared" si="1"/>
        <v>#DIV/0!</v>
      </c>
    </row>
    <row r="19" spans="1:8" x14ac:dyDescent="0.3">
      <c r="A19" s="9">
        <f t="shared" si="3"/>
        <v>9</v>
      </c>
      <c r="B19" s="59"/>
      <c r="C19" s="48"/>
      <c r="D19" s="10" t="e">
        <f t="shared" si="2"/>
        <v>#DIV/0!</v>
      </c>
      <c r="E19" s="10" t="e">
        <f t="shared" si="0"/>
        <v>#DIV/0!</v>
      </c>
      <c r="F19" s="48"/>
      <c r="G19" s="48"/>
      <c r="H19" s="33" t="e">
        <f t="shared" si="1"/>
        <v>#DIV/0!</v>
      </c>
    </row>
    <row r="20" spans="1:8" x14ac:dyDescent="0.3">
      <c r="A20" s="9">
        <f t="shared" si="3"/>
        <v>10</v>
      </c>
      <c r="B20" s="59"/>
      <c r="C20" s="48"/>
      <c r="D20" s="10" t="e">
        <f t="shared" si="2"/>
        <v>#DIV/0!</v>
      </c>
      <c r="E20" s="10" t="e">
        <f t="shared" si="0"/>
        <v>#DIV/0!</v>
      </c>
      <c r="F20" s="48"/>
      <c r="G20" s="48"/>
      <c r="H20" s="33" t="e">
        <f t="shared" si="1"/>
        <v>#DIV/0!</v>
      </c>
    </row>
    <row r="21" spans="1:8" x14ac:dyDescent="0.3">
      <c r="A21" s="9">
        <f t="shared" si="3"/>
        <v>11</v>
      </c>
      <c r="B21" s="59"/>
      <c r="C21" s="48"/>
      <c r="D21" s="10" t="e">
        <f t="shared" si="2"/>
        <v>#DIV/0!</v>
      </c>
      <c r="E21" s="10" t="e">
        <f t="shared" si="0"/>
        <v>#DIV/0!</v>
      </c>
      <c r="F21" s="48"/>
      <c r="G21" s="48"/>
      <c r="H21" s="33" t="e">
        <f t="shared" si="1"/>
        <v>#DIV/0!</v>
      </c>
    </row>
    <row r="22" spans="1:8" x14ac:dyDescent="0.3">
      <c r="A22" s="9">
        <f t="shared" si="3"/>
        <v>12</v>
      </c>
      <c r="B22" s="59"/>
      <c r="C22" s="48"/>
      <c r="D22" s="10" t="e">
        <f t="shared" si="2"/>
        <v>#DIV/0!</v>
      </c>
      <c r="E22" s="10" t="e">
        <f t="shared" si="0"/>
        <v>#DIV/0!</v>
      </c>
      <c r="F22" s="48"/>
      <c r="G22" s="48"/>
      <c r="H22" s="33" t="e">
        <f t="shared" si="1"/>
        <v>#DIV/0!</v>
      </c>
    </row>
    <row r="23" spans="1:8" x14ac:dyDescent="0.3">
      <c r="A23" s="9">
        <f t="shared" si="3"/>
        <v>13</v>
      </c>
      <c r="B23" s="59"/>
      <c r="C23" s="48"/>
      <c r="D23" s="10" t="e">
        <f t="shared" si="2"/>
        <v>#DIV/0!</v>
      </c>
      <c r="E23" s="10" t="e">
        <f t="shared" si="0"/>
        <v>#DIV/0!</v>
      </c>
      <c r="F23" s="48"/>
      <c r="G23" s="48"/>
      <c r="H23" s="33" t="e">
        <f t="shared" si="1"/>
        <v>#DIV/0!</v>
      </c>
    </row>
    <row r="24" spans="1:8" x14ac:dyDescent="0.3">
      <c r="A24" s="9">
        <f t="shared" si="3"/>
        <v>14</v>
      </c>
      <c r="B24" s="59"/>
      <c r="C24" s="48"/>
      <c r="D24" s="10" t="e">
        <f t="shared" si="2"/>
        <v>#DIV/0!</v>
      </c>
      <c r="E24" s="10" t="e">
        <f t="shared" si="0"/>
        <v>#DIV/0!</v>
      </c>
      <c r="F24" s="48"/>
      <c r="G24" s="48"/>
      <c r="H24" s="33" t="e">
        <f t="shared" si="1"/>
        <v>#DIV/0!</v>
      </c>
    </row>
    <row r="25" spans="1:8" x14ac:dyDescent="0.3">
      <c r="A25" s="9">
        <f t="shared" si="3"/>
        <v>15</v>
      </c>
      <c r="B25" s="59"/>
      <c r="C25" s="48"/>
      <c r="D25" s="10" t="e">
        <f t="shared" si="2"/>
        <v>#DIV/0!</v>
      </c>
      <c r="E25" s="10" t="e">
        <f t="shared" si="0"/>
        <v>#DIV/0!</v>
      </c>
      <c r="F25" s="48"/>
      <c r="G25" s="48"/>
      <c r="H25" s="33" t="e">
        <f t="shared" si="1"/>
        <v>#DIV/0!</v>
      </c>
    </row>
    <row r="26" spans="1:8" x14ac:dyDescent="0.3">
      <c r="A26" s="9">
        <f t="shared" si="3"/>
        <v>16</v>
      </c>
      <c r="B26" s="59"/>
      <c r="C26" s="48"/>
      <c r="D26" s="10" t="e">
        <f t="shared" si="2"/>
        <v>#DIV/0!</v>
      </c>
      <c r="E26" s="10" t="e">
        <f t="shared" si="0"/>
        <v>#DIV/0!</v>
      </c>
      <c r="F26" s="48"/>
      <c r="G26" s="48"/>
      <c r="H26" s="33" t="e">
        <f t="shared" si="1"/>
        <v>#DIV/0!</v>
      </c>
    </row>
    <row r="27" spans="1:8" x14ac:dyDescent="0.3">
      <c r="A27" s="9">
        <f t="shared" si="3"/>
        <v>17</v>
      </c>
      <c r="B27" s="59"/>
      <c r="C27" s="48"/>
      <c r="D27" s="10" t="e">
        <f t="shared" si="2"/>
        <v>#DIV/0!</v>
      </c>
      <c r="E27" s="10" t="e">
        <f t="shared" si="0"/>
        <v>#DIV/0!</v>
      </c>
      <c r="F27" s="48"/>
      <c r="G27" s="48"/>
      <c r="H27" s="33" t="e">
        <f t="shared" si="1"/>
        <v>#DIV/0!</v>
      </c>
    </row>
    <row r="28" spans="1:8" x14ac:dyDescent="0.3">
      <c r="A28" s="9">
        <f t="shared" si="3"/>
        <v>18</v>
      </c>
      <c r="B28" s="59"/>
      <c r="C28" s="48"/>
      <c r="D28" s="10" t="e">
        <f t="shared" si="2"/>
        <v>#DIV/0!</v>
      </c>
      <c r="E28" s="10" t="e">
        <f t="shared" si="0"/>
        <v>#DIV/0!</v>
      </c>
      <c r="F28" s="48"/>
      <c r="G28" s="48"/>
      <c r="H28" s="33" t="e">
        <f t="shared" si="1"/>
        <v>#DIV/0!</v>
      </c>
    </row>
    <row r="29" spans="1:8" x14ac:dyDescent="0.3">
      <c r="A29" s="9">
        <f t="shared" si="3"/>
        <v>19</v>
      </c>
      <c r="B29" s="59"/>
      <c r="C29" s="48"/>
      <c r="D29" s="10" t="e">
        <f t="shared" si="2"/>
        <v>#DIV/0!</v>
      </c>
      <c r="E29" s="10" t="e">
        <f t="shared" si="0"/>
        <v>#DIV/0!</v>
      </c>
      <c r="F29" s="48"/>
      <c r="G29" s="48"/>
      <c r="H29" s="33" t="e">
        <f t="shared" si="1"/>
        <v>#DIV/0!</v>
      </c>
    </row>
    <row r="30" spans="1:8" x14ac:dyDescent="0.3">
      <c r="A30" s="9">
        <f t="shared" si="3"/>
        <v>20</v>
      </c>
      <c r="B30" s="59"/>
      <c r="C30" s="48"/>
      <c r="D30" s="10" t="e">
        <f t="shared" si="2"/>
        <v>#DIV/0!</v>
      </c>
      <c r="E30" s="10" t="e">
        <f t="shared" si="0"/>
        <v>#DIV/0!</v>
      </c>
      <c r="F30" s="48"/>
      <c r="G30" s="48"/>
      <c r="H30" s="33" t="e">
        <f t="shared" si="1"/>
        <v>#DIV/0!</v>
      </c>
    </row>
    <row r="31" spans="1:8" ht="15.75" customHeight="1" x14ac:dyDescent="0.3">
      <c r="A31" s="134" t="s">
        <v>44</v>
      </c>
      <c r="B31" s="134"/>
      <c r="C31" s="134"/>
      <c r="D31" s="134"/>
      <c r="E31" s="134"/>
      <c r="F31" s="134"/>
      <c r="G31" s="134"/>
      <c r="H31" s="134"/>
    </row>
    <row r="32" spans="1:8" x14ac:dyDescent="0.3">
      <c r="A32" s="115" t="s">
        <v>42</v>
      </c>
      <c r="B32" s="115"/>
      <c r="C32" s="54"/>
      <c r="D32" s="36"/>
      <c r="E32" s="37"/>
      <c r="F32" s="37"/>
      <c r="G32" s="37"/>
      <c r="H32" s="38"/>
    </row>
    <row r="33" spans="1:8" ht="111" customHeight="1" x14ac:dyDescent="0.3">
      <c r="A33" s="135"/>
      <c r="B33" s="136"/>
      <c r="C33" s="136"/>
      <c r="D33" s="136"/>
      <c r="E33" s="136"/>
      <c r="F33" s="136"/>
      <c r="G33" s="136"/>
      <c r="H33" s="137"/>
    </row>
  </sheetData>
  <mergeCells count="14">
    <mergeCell ref="A1:H1"/>
    <mergeCell ref="A2:H2"/>
    <mergeCell ref="A3:H3"/>
    <mergeCell ref="A4:H4"/>
    <mergeCell ref="A5:C5"/>
    <mergeCell ref="A31:H31"/>
    <mergeCell ref="A32:B32"/>
    <mergeCell ref="A33:H33"/>
    <mergeCell ref="A6:C6"/>
    <mergeCell ref="A7:C7"/>
    <mergeCell ref="G9:H9"/>
    <mergeCell ref="A8:C8"/>
    <mergeCell ref="C9:E9"/>
    <mergeCell ref="E7:G7"/>
  </mergeCells>
  <printOptions horizontalCentered="1"/>
  <pageMargins left="0.25" right="0.25" top="0.75" bottom="0.75" header="0.3" footer="0.3"/>
  <pageSetup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Flow!F1:F3</xm:f>
          </x14:formula1>
          <xm:sqref>D5</xm:sqref>
        </x14:dataValidation>
        <x14:dataValidation type="list" allowBlank="1" showInputMessage="1" showErrorMessage="1">
          <x14:formula1>
            <xm:f>Flow!I5:I7</xm:f>
          </x14:formula1>
          <xm:sqref>D5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workbookViewId="0">
      <selection activeCell="A5" sqref="A5"/>
    </sheetView>
  </sheetViews>
  <sheetFormatPr defaultRowHeight="14.4" x14ac:dyDescent="0.3"/>
  <cols>
    <col min="1" max="1" width="19.6640625" customWidth="1"/>
  </cols>
  <sheetData>
    <row r="2" spans="1:11" x14ac:dyDescent="0.3">
      <c r="A2" t="s">
        <v>12</v>
      </c>
      <c r="D2" t="s">
        <v>26</v>
      </c>
      <c r="F2" t="s">
        <v>19</v>
      </c>
      <c r="J2" t="s">
        <v>45</v>
      </c>
      <c r="K2" t="s">
        <v>48</v>
      </c>
    </row>
    <row r="3" spans="1:11" x14ac:dyDescent="0.3">
      <c r="A3" t="s">
        <v>18</v>
      </c>
      <c r="D3" t="s">
        <v>27</v>
      </c>
      <c r="F3" t="s">
        <v>20</v>
      </c>
      <c r="J3" t="s">
        <v>46</v>
      </c>
      <c r="K3" t="s">
        <v>49</v>
      </c>
    </row>
    <row r="4" spans="1:11" x14ac:dyDescent="0.3">
      <c r="A4" t="s">
        <v>67</v>
      </c>
    </row>
    <row r="9" spans="1:11" x14ac:dyDescent="0.3">
      <c r="E9">
        <v>0.1</v>
      </c>
    </row>
    <row r="10" spans="1:11" x14ac:dyDescent="0.3">
      <c r="E10">
        <v>70</v>
      </c>
    </row>
    <row r="11" spans="1:11" x14ac:dyDescent="0.3">
      <c r="E11">
        <v>15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G11" sqref="G11"/>
    </sheetView>
  </sheetViews>
  <sheetFormatPr defaultColWidth="9.109375" defaultRowHeight="15.6" x14ac:dyDescent="0.3"/>
  <cols>
    <col min="1" max="4" width="17.6640625" style="3" customWidth="1"/>
    <col min="5" max="5" width="28.77734375" style="3" customWidth="1"/>
    <col min="6" max="9" width="17.6640625" style="3" customWidth="1"/>
    <col min="10" max="12" width="16.6640625" style="3" customWidth="1"/>
    <col min="13" max="16384" width="9.109375" style="3"/>
  </cols>
  <sheetData>
    <row r="1" spans="1:9" x14ac:dyDescent="0.3">
      <c r="A1" s="89" t="s">
        <v>89</v>
      </c>
      <c r="B1" s="90"/>
      <c r="C1" s="90"/>
      <c r="D1" s="90"/>
      <c r="E1" s="91"/>
      <c r="F1" s="25"/>
      <c r="G1" s="25"/>
      <c r="H1" s="25"/>
      <c r="I1" s="25"/>
    </row>
    <row r="2" spans="1:9" x14ac:dyDescent="0.3">
      <c r="A2" s="92">
        <f>Input!C3</f>
        <v>0</v>
      </c>
      <c r="B2" s="93"/>
      <c r="C2" s="93"/>
      <c r="D2" s="93"/>
      <c r="E2" s="94"/>
      <c r="F2" s="25"/>
      <c r="G2" s="25"/>
      <c r="H2" s="25"/>
      <c r="I2" s="25"/>
    </row>
    <row r="3" spans="1:9" x14ac:dyDescent="0.3">
      <c r="A3" s="112">
        <f>Input!C4</f>
        <v>0</v>
      </c>
      <c r="B3" s="113"/>
      <c r="C3" s="113"/>
      <c r="D3" s="113"/>
      <c r="E3" s="114"/>
      <c r="F3" s="25"/>
      <c r="G3" s="25"/>
      <c r="H3" s="25"/>
      <c r="I3" s="25"/>
    </row>
    <row r="4" spans="1:9" x14ac:dyDescent="0.3">
      <c r="A4" s="95" t="s">
        <v>88</v>
      </c>
      <c r="B4" s="96"/>
      <c r="C4" s="96"/>
      <c r="D4" s="96"/>
      <c r="E4" s="97"/>
      <c r="F4" s="25"/>
      <c r="G4" s="25"/>
      <c r="H4" s="25"/>
      <c r="I4" s="25"/>
    </row>
    <row r="5" spans="1:9" x14ac:dyDescent="0.3">
      <c r="A5" s="115" t="s">
        <v>42</v>
      </c>
      <c r="B5" s="115"/>
      <c r="C5" s="115"/>
      <c r="D5" s="115"/>
      <c r="E5" s="78"/>
      <c r="F5" s="25"/>
      <c r="G5" s="25"/>
      <c r="H5" s="25"/>
      <c r="I5" s="25"/>
    </row>
    <row r="6" spans="1:9" x14ac:dyDescent="0.3">
      <c r="A6" s="115" t="s">
        <v>43</v>
      </c>
      <c r="B6" s="115"/>
      <c r="C6" s="115"/>
      <c r="D6" s="115"/>
      <c r="E6" s="59"/>
      <c r="F6" s="40"/>
      <c r="G6" s="40"/>
      <c r="H6" s="76"/>
      <c r="I6" s="77"/>
    </row>
    <row r="7" spans="1:9" x14ac:dyDescent="0.3">
      <c r="A7" s="115" t="s">
        <v>84</v>
      </c>
      <c r="B7" s="115"/>
      <c r="C7" s="115"/>
      <c r="D7" s="115"/>
      <c r="E7" s="59"/>
      <c r="F7" s="40"/>
      <c r="G7" s="40"/>
      <c r="H7" s="76"/>
      <c r="I7" s="77"/>
    </row>
    <row r="8" spans="1:9" x14ac:dyDescent="0.3">
      <c r="A8" s="115" t="s">
        <v>80</v>
      </c>
      <c r="B8" s="115"/>
      <c r="C8" s="115"/>
      <c r="D8" s="115"/>
      <c r="E8" s="59"/>
      <c r="F8" s="40"/>
      <c r="G8" s="40"/>
      <c r="H8" s="76"/>
      <c r="I8" s="77"/>
    </row>
    <row r="9" spans="1:9" x14ac:dyDescent="0.3">
      <c r="A9" s="115" t="s">
        <v>68</v>
      </c>
      <c r="B9" s="115"/>
      <c r="C9" s="115"/>
      <c r="D9" s="115"/>
      <c r="E9" s="33" t="str">
        <f>IF(E6="Metered", '2.5 Current Flow'!A14, (IF($E$6="Pump Runtime", '2.5 Current Flow'!C19, (IF($E$6="North Carolina 2T Standards", '2.5 Current Flow'!$C$29, "")))))</f>
        <v/>
      </c>
      <c r="F9" s="40"/>
      <c r="G9" s="40"/>
      <c r="H9" s="65"/>
      <c r="I9" s="77"/>
    </row>
    <row r="10" spans="1:9" x14ac:dyDescent="0.3">
      <c r="A10" s="9"/>
      <c r="B10" s="9"/>
      <c r="C10" s="9"/>
      <c r="D10" s="60" t="s">
        <v>83</v>
      </c>
      <c r="E10" s="54"/>
    </row>
    <row r="11" spans="1:9" ht="18.600000000000001" x14ac:dyDescent="0.3">
      <c r="A11" s="115" t="s">
        <v>82</v>
      </c>
      <c r="B11" s="115"/>
      <c r="C11" s="115"/>
      <c r="D11" s="115"/>
      <c r="E11" s="48"/>
    </row>
    <row r="12" spans="1:9" x14ac:dyDescent="0.3">
      <c r="A12" s="115" t="s">
        <v>24</v>
      </c>
      <c r="B12" s="115"/>
      <c r="C12" s="115"/>
      <c r="D12" s="115"/>
      <c r="E12" s="54"/>
    </row>
    <row r="13" spans="1:9" x14ac:dyDescent="0.3">
      <c r="A13" s="115" t="s">
        <v>86</v>
      </c>
      <c r="B13" s="115"/>
      <c r="C13" s="115"/>
      <c r="D13" s="115"/>
      <c r="E13" s="10" t="e">
        <f>IF($E$7="Yes", ((('3.1 Future Population'!$H$30-'3.1 Future Population'!$D$7)*100)+$E$11+$E$9), ((('3.1 Future Population'!$E$30-'3.1 Future Population'!$D$7)*100)+$E$11+$E$9))</f>
        <v>#DIV/0!</v>
      </c>
    </row>
    <row r="14" spans="1:9" x14ac:dyDescent="0.3">
      <c r="A14" s="115" t="s">
        <v>85</v>
      </c>
      <c r="B14" s="115"/>
      <c r="C14" s="115"/>
      <c r="D14" s="115"/>
      <c r="E14" s="10" t="e">
        <f>$E$13*$E$12</f>
        <v>#DIV/0!</v>
      </c>
    </row>
    <row r="15" spans="1:9" x14ac:dyDescent="0.3">
      <c r="A15" s="95" t="s">
        <v>87</v>
      </c>
      <c r="B15" s="96"/>
      <c r="C15" s="96"/>
      <c r="D15" s="96"/>
      <c r="E15" s="97"/>
    </row>
    <row r="16" spans="1:9" ht="91.2" customHeight="1" x14ac:dyDescent="0.3">
      <c r="A16" s="143"/>
      <c r="B16" s="144"/>
      <c r="C16" s="144"/>
      <c r="D16" s="144"/>
      <c r="E16" s="145"/>
    </row>
    <row r="22" spans="1:1" ht="18.600000000000001" x14ac:dyDescent="0.3">
      <c r="A22" s="3" t="s">
        <v>81</v>
      </c>
    </row>
  </sheetData>
  <mergeCells count="15">
    <mergeCell ref="A16:E16"/>
    <mergeCell ref="A4:E4"/>
    <mergeCell ref="A11:D11"/>
    <mergeCell ref="A12:D12"/>
    <mergeCell ref="A13:D13"/>
    <mergeCell ref="A14:D14"/>
    <mergeCell ref="A15:E15"/>
    <mergeCell ref="A7:D7"/>
    <mergeCell ref="A8:D8"/>
    <mergeCell ref="A9:D9"/>
    <mergeCell ref="A1:E1"/>
    <mergeCell ref="A2:E2"/>
    <mergeCell ref="A3:E3"/>
    <mergeCell ref="A5:D5"/>
    <mergeCell ref="A6:D6"/>
  </mergeCells>
  <printOptions horizontalCentered="1"/>
  <pageMargins left="0.25" right="0.25" top="0.75" bottom="0.75" header="0.3" footer="0.3"/>
  <pageSetup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Flow!J1:J3</xm:f>
          </x14:formula1>
          <xm:sqref>E8</xm:sqref>
        </x14:dataValidation>
        <x14:dataValidation type="list" allowBlank="1" showInputMessage="1" showErrorMessage="1">
          <x14:formula1>
            <xm:f>Flow!J1:J3</xm:f>
          </x14:formula1>
          <xm:sqref>I6:I8</xm:sqref>
        </x14:dataValidation>
        <x14:dataValidation type="list" allowBlank="1" showInputMessage="1" showErrorMessage="1">
          <x14:formula1>
            <xm:f>Flow!S4:S6</xm:f>
          </x14:formula1>
          <xm:sqref>I6:I8</xm:sqref>
        </x14:dataValidation>
        <x14:dataValidation type="list" allowBlank="1" showInputMessage="1" showErrorMessage="1">
          <x14:formula1>
            <xm:f>Flow!A1:A4</xm:f>
          </x14:formula1>
          <xm:sqref>E6</xm:sqref>
        </x14:dataValidation>
        <x14:dataValidation type="list" allowBlank="1" showInputMessage="1" showErrorMessage="1">
          <x14:formula1>
            <xm:f>Flow!J1:J3</xm:f>
          </x14:formula1>
          <xm:sqref>E7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zoomScaleNormal="100" workbookViewId="0">
      <selection activeCell="G6" sqref="G6"/>
    </sheetView>
  </sheetViews>
  <sheetFormatPr defaultColWidth="9.109375" defaultRowHeight="15.6" x14ac:dyDescent="0.3"/>
  <cols>
    <col min="1" max="1" width="33.44140625" style="3" customWidth="1"/>
    <col min="2" max="2" width="24.5546875" style="3" customWidth="1"/>
    <col min="3" max="7" width="20.77734375" style="3" customWidth="1"/>
    <col min="8" max="9" width="16.6640625" style="3" customWidth="1"/>
    <col min="10" max="12" width="12.6640625" style="3" customWidth="1"/>
    <col min="13" max="16384" width="9.109375" style="3"/>
  </cols>
  <sheetData>
    <row r="1" spans="1:9" x14ac:dyDescent="0.3">
      <c r="A1" s="146" t="s">
        <v>99</v>
      </c>
      <c r="B1" s="146"/>
      <c r="C1" s="146"/>
      <c r="D1" s="146"/>
      <c r="E1" s="146"/>
      <c r="F1" s="146"/>
      <c r="G1" s="146"/>
      <c r="H1" s="44"/>
      <c r="I1" s="44"/>
    </row>
    <row r="2" spans="1:9" x14ac:dyDescent="0.3">
      <c r="A2" s="147">
        <f>Input!C3</f>
        <v>0</v>
      </c>
      <c r="B2" s="147"/>
      <c r="C2" s="147"/>
      <c r="D2" s="147"/>
      <c r="E2" s="147"/>
      <c r="F2" s="147"/>
      <c r="G2" s="147"/>
      <c r="H2" s="25"/>
      <c r="I2" s="25"/>
    </row>
    <row r="3" spans="1:9" x14ac:dyDescent="0.3">
      <c r="A3" s="148">
        <f>Input!C4</f>
        <v>0</v>
      </c>
      <c r="B3" s="148"/>
      <c r="C3" s="148"/>
      <c r="D3" s="148"/>
      <c r="E3" s="148"/>
      <c r="F3" s="148"/>
      <c r="G3" s="148"/>
      <c r="H3" s="25"/>
      <c r="I3" s="25"/>
    </row>
    <row r="4" spans="1:9" x14ac:dyDescent="0.3">
      <c r="A4" s="95" t="s">
        <v>47</v>
      </c>
      <c r="B4" s="96"/>
      <c r="C4" s="96"/>
      <c r="D4" s="96"/>
      <c r="E4" s="96"/>
      <c r="F4" s="96"/>
      <c r="G4" s="97"/>
      <c r="H4" s="45"/>
      <c r="I4" s="45"/>
    </row>
    <row r="5" spans="1:9" x14ac:dyDescent="0.3">
      <c r="A5" s="115" t="s">
        <v>93</v>
      </c>
      <c r="B5" s="115"/>
      <c r="C5" s="59"/>
      <c r="D5" s="115" t="s">
        <v>102</v>
      </c>
      <c r="E5" s="115"/>
      <c r="F5" s="115"/>
      <c r="G5" s="69">
        <f>'2.5 Current Flow'!C6</f>
        <v>0</v>
      </c>
      <c r="H5" s="45"/>
      <c r="I5" s="45"/>
    </row>
    <row r="6" spans="1:9" x14ac:dyDescent="0.3">
      <c r="A6" s="85"/>
      <c r="B6" s="62" t="s">
        <v>103</v>
      </c>
      <c r="C6" s="74"/>
      <c r="D6" s="115" t="s">
        <v>106</v>
      </c>
      <c r="E6" s="115"/>
      <c r="F6" s="115"/>
      <c r="G6" s="74"/>
      <c r="H6" s="45"/>
      <c r="I6" s="45"/>
    </row>
    <row r="7" spans="1:9" ht="18.600000000000001" x14ac:dyDescent="0.3">
      <c r="A7" s="85"/>
      <c r="B7" s="62" t="s">
        <v>108</v>
      </c>
      <c r="C7" s="74"/>
      <c r="D7" s="115" t="s">
        <v>110</v>
      </c>
      <c r="E7" s="115"/>
      <c r="F7" s="115"/>
      <c r="G7" s="74"/>
      <c r="H7" s="45"/>
      <c r="I7" s="45"/>
    </row>
    <row r="8" spans="1:9" ht="16.2" x14ac:dyDescent="0.35">
      <c r="A8" s="149" t="s">
        <v>104</v>
      </c>
      <c r="B8" s="149"/>
      <c r="C8" s="149"/>
      <c r="D8" s="149"/>
      <c r="E8" s="149"/>
      <c r="F8" s="149"/>
      <c r="G8" s="149"/>
      <c r="H8" s="45"/>
      <c r="I8" s="45"/>
    </row>
    <row r="9" spans="1:9" ht="31.2" x14ac:dyDescent="0.3">
      <c r="A9" s="86"/>
      <c r="B9" s="81" t="s">
        <v>90</v>
      </c>
      <c r="C9" s="82" t="s">
        <v>94</v>
      </c>
      <c r="D9" s="63" t="s">
        <v>95</v>
      </c>
      <c r="E9" s="82" t="s">
        <v>96</v>
      </c>
      <c r="F9" s="82" t="s">
        <v>97</v>
      </c>
      <c r="G9" s="82" t="s">
        <v>98</v>
      </c>
      <c r="H9" s="45"/>
      <c r="I9" s="45"/>
    </row>
    <row r="10" spans="1:9" x14ac:dyDescent="0.3">
      <c r="A10" s="80" t="s">
        <v>91</v>
      </c>
      <c r="B10" s="72" t="e">
        <f>'3.2 Future Flow'!$E$14</f>
        <v>#DIV/0!</v>
      </c>
      <c r="C10" s="48"/>
      <c r="D10" s="74"/>
      <c r="E10" s="83"/>
      <c r="F10" s="83"/>
      <c r="G10" s="48"/>
      <c r="H10" s="45"/>
      <c r="I10" s="45"/>
    </row>
    <row r="11" spans="1:9" x14ac:dyDescent="0.3">
      <c r="A11" s="80" t="s">
        <v>92</v>
      </c>
      <c r="B11" s="79"/>
      <c r="C11" s="83"/>
      <c r="D11" s="74"/>
      <c r="E11" s="83"/>
      <c r="F11" s="83"/>
      <c r="G11" s="48"/>
      <c r="H11" s="45"/>
      <c r="I11" s="45"/>
    </row>
    <row r="12" spans="1:9" x14ac:dyDescent="0.3">
      <c r="A12" s="80"/>
      <c r="B12" s="80" t="s">
        <v>100</v>
      </c>
      <c r="C12" s="71" t="e">
        <f>IF(($B$10+$C$10)&lt;$C11, "Yes", "No")</f>
        <v>#DIV/0!</v>
      </c>
      <c r="D12" s="71" t="e">
        <f>IF(($B$10+$C$10+$D$10)&lt;$D$11, "Yes", "No")</f>
        <v>#DIV/0!</v>
      </c>
      <c r="E12" s="71" t="e">
        <f>IF(($B$10+$C$10+$D$10+$E$10)&lt;$E$11, "Yes", "No")</f>
        <v>#DIV/0!</v>
      </c>
      <c r="F12" s="71" t="e">
        <f>IF(($B$10+$C$10+$D$10+$E$10+$F$10)&lt;$F$11, "Yes", "No")</f>
        <v>#DIV/0!</v>
      </c>
      <c r="G12" s="71" t="e">
        <f>IF(($B$10+$C$10+$D$10+$E$10+$F$10)&lt;$F$11, "Yes", "No")</f>
        <v>#DIV/0!</v>
      </c>
      <c r="H12" s="45"/>
      <c r="I12" s="45"/>
    </row>
    <row r="13" spans="1:9" ht="16.2" x14ac:dyDescent="0.35">
      <c r="A13" s="150" t="s">
        <v>105</v>
      </c>
      <c r="B13" s="150"/>
      <c r="C13" s="150"/>
      <c r="D13" s="150"/>
      <c r="E13" s="150"/>
      <c r="F13" s="150"/>
      <c r="G13" s="150"/>
      <c r="H13" s="45"/>
      <c r="I13" s="45"/>
    </row>
    <row r="14" spans="1:9" x14ac:dyDescent="0.3">
      <c r="A14" s="80"/>
      <c r="B14" s="80" t="s">
        <v>107</v>
      </c>
      <c r="C14" s="84">
        <f>(($G$6-$C$6)*100)+$C$7+$G$5</f>
        <v>0</v>
      </c>
      <c r="D14" s="154" t="s">
        <v>109</v>
      </c>
      <c r="E14" s="154"/>
      <c r="F14" s="154"/>
      <c r="G14" s="41" t="e">
        <f>('2.5 Current Flow'!$C$7+$B$10+$C$14)/$G$7</f>
        <v>#DIV/0!</v>
      </c>
      <c r="H14" s="45"/>
      <c r="I14" s="45"/>
    </row>
    <row r="15" spans="1:9" ht="15" customHeight="1" x14ac:dyDescent="0.3">
      <c r="A15" s="134" t="s">
        <v>101</v>
      </c>
      <c r="B15" s="134"/>
      <c r="C15" s="134"/>
      <c r="D15" s="134"/>
      <c r="E15" s="134"/>
      <c r="F15" s="134"/>
      <c r="G15" s="134"/>
    </row>
    <row r="16" spans="1:9" ht="95.25" customHeight="1" x14ac:dyDescent="0.3">
      <c r="A16" s="155"/>
      <c r="B16" s="155"/>
      <c r="C16" s="155"/>
      <c r="D16" s="155"/>
      <c r="E16" s="155"/>
      <c r="F16" s="155"/>
      <c r="G16" s="155"/>
    </row>
    <row r="17" spans="1:7" x14ac:dyDescent="0.3">
      <c r="A17" s="152" t="s">
        <v>111</v>
      </c>
      <c r="B17" s="152"/>
      <c r="C17" s="152"/>
      <c r="D17" s="152"/>
      <c r="E17" s="152"/>
      <c r="F17" s="152"/>
      <c r="G17" s="152"/>
    </row>
    <row r="18" spans="1:7" ht="108.6" customHeight="1" x14ac:dyDescent="0.3">
      <c r="A18" s="151"/>
      <c r="B18" s="151"/>
      <c r="C18" s="151"/>
      <c r="D18" s="151"/>
      <c r="E18" s="151"/>
      <c r="F18" s="151"/>
      <c r="G18" s="151"/>
    </row>
    <row r="19" spans="1:7" x14ac:dyDescent="0.3">
      <c r="A19" s="152" t="s">
        <v>112</v>
      </c>
      <c r="B19" s="152"/>
      <c r="C19" s="152"/>
      <c r="D19" s="152"/>
      <c r="E19" s="152"/>
      <c r="F19" s="152"/>
      <c r="G19" s="152"/>
    </row>
    <row r="20" spans="1:7" ht="79.2" customHeight="1" x14ac:dyDescent="0.3">
      <c r="A20" s="153"/>
      <c r="B20" s="153"/>
      <c r="C20" s="153"/>
      <c r="D20" s="153"/>
      <c r="E20" s="153"/>
      <c r="F20" s="153"/>
      <c r="G20" s="153"/>
    </row>
    <row r="21" spans="1:7" x14ac:dyDescent="0.3">
      <c r="A21" s="152" t="s">
        <v>113</v>
      </c>
      <c r="B21" s="152"/>
      <c r="C21" s="152"/>
      <c r="D21" s="152"/>
      <c r="E21" s="152"/>
      <c r="F21" s="152"/>
      <c r="G21" s="152"/>
    </row>
    <row r="22" spans="1:7" ht="125.4" customHeight="1" x14ac:dyDescent="0.3">
      <c r="A22" s="153"/>
      <c r="B22" s="153"/>
      <c r="C22" s="153"/>
      <c r="D22" s="153"/>
      <c r="E22" s="153"/>
      <c r="F22" s="153"/>
      <c r="G22" s="153"/>
    </row>
  </sheetData>
  <mergeCells count="19">
    <mergeCell ref="A20:G20"/>
    <mergeCell ref="A21:G21"/>
    <mergeCell ref="A22:G22"/>
    <mergeCell ref="D6:F6"/>
    <mergeCell ref="D7:F7"/>
    <mergeCell ref="D14:F14"/>
    <mergeCell ref="A15:G15"/>
    <mergeCell ref="A16:G16"/>
    <mergeCell ref="A8:G8"/>
    <mergeCell ref="A13:G13"/>
    <mergeCell ref="A18:G18"/>
    <mergeCell ref="A17:G17"/>
    <mergeCell ref="A19:G19"/>
    <mergeCell ref="A1:G1"/>
    <mergeCell ref="A2:G2"/>
    <mergeCell ref="A3:G3"/>
    <mergeCell ref="A4:G4"/>
    <mergeCell ref="D5:F5"/>
    <mergeCell ref="A5:B5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Input</vt:lpstr>
      <vt:lpstr>2.4 Cur. Population - Method 1</vt:lpstr>
      <vt:lpstr>2.4 Cur. Population - Method 2</vt:lpstr>
      <vt:lpstr>2.5 Current Flow</vt:lpstr>
      <vt:lpstr>3.1 Future Population</vt:lpstr>
      <vt:lpstr>Flow</vt:lpstr>
      <vt:lpstr>3.2 Future Flow</vt:lpstr>
      <vt:lpstr>3.3 Downstream Analysis</vt:lpstr>
      <vt:lpstr>'3.3 Downstream Analysis'!Print_Area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Windows User</cp:lastModifiedBy>
  <cp:lastPrinted>2012-08-14T13:33:30Z</cp:lastPrinted>
  <dcterms:created xsi:type="dcterms:W3CDTF">2010-03-09T19:30:13Z</dcterms:created>
  <dcterms:modified xsi:type="dcterms:W3CDTF">2015-12-11T21:01:55Z</dcterms:modified>
</cp:coreProperties>
</file>